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Юля\Desktop\Меню с заменами с 12.04.2021\"/>
    </mc:Choice>
  </mc:AlternateContent>
  <xr:revisionPtr revIDLastSave="0" documentId="13_ncr:1_{FDA9EDC1-5687-4D34-8763-894A86512849}" xr6:coauthVersionLast="46" xr6:coauthVersionMax="46" xr10:uidLastSave="{00000000-0000-0000-0000-000000000000}"/>
  <bookViews>
    <workbookView xWindow="-120" yWindow="-120" windowWidth="29040" windowHeight="15840" tabRatio="736" activeTab="6" xr2:uid="{00000000-000D-0000-FFFF-FFFF00000000}"/>
  </bookViews>
  <sheets>
    <sheet name="1-4" sheetId="1" r:id="rId1"/>
    <sheet name="общее" sheetId="2" r:id="rId2"/>
    <sheet name="овз 1-4 1 см" sheetId="3" r:id="rId3"/>
    <sheet name="овз 1-4 2 см" sheetId="4" r:id="rId4"/>
    <sheet name="овз 12+" sheetId="5" r:id="rId5"/>
    <sheet name="соп овз" sheetId="6" r:id="rId6"/>
    <sheet name="мо" sheetId="7" r:id="rId7"/>
    <sheet name="гпд мод" sheetId="8" r:id="rId8"/>
    <sheet name="1-4 20 шк" sheetId="9" r:id="rId9"/>
    <sheet name="общее 20 шк" sheetId="10" r:id="rId10"/>
    <sheet name=" овз 1-4 20 шк" sheetId="11" r:id="rId11"/>
    <sheet name="овз12+20 шк" sheetId="12" r:id="rId12"/>
    <sheet name=" соп овз 20 шк" sheetId="13" r:id="rId13"/>
    <sheet name=" мо 20 шк" sheetId="14" r:id="rId14"/>
    <sheet name="гпд мод 20 шк" sheetId="17" r:id="rId15"/>
    <sheet name="Лист7" sheetId="15" r:id="rId16"/>
    <sheet name="Лист8" sheetId="16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7" l="1"/>
  <c r="E137" i="17"/>
  <c r="D137" i="17"/>
  <c r="C137" i="17"/>
  <c r="F186" i="17"/>
  <c r="E186" i="17"/>
  <c r="D186" i="17"/>
  <c r="C186" i="17"/>
  <c r="F180" i="17"/>
  <c r="E180" i="17"/>
  <c r="D180" i="17"/>
  <c r="C180" i="17"/>
  <c r="F171" i="17"/>
  <c r="E171" i="17"/>
  <c r="D171" i="17"/>
  <c r="C171" i="17"/>
  <c r="F165" i="17"/>
  <c r="E165" i="17"/>
  <c r="D165" i="17"/>
  <c r="C165" i="17"/>
  <c r="F156" i="17"/>
  <c r="E156" i="17"/>
  <c r="D156" i="17"/>
  <c r="C156" i="17"/>
  <c r="F150" i="17"/>
  <c r="E150" i="17"/>
  <c r="D150" i="17"/>
  <c r="C150" i="17"/>
  <c r="E141" i="17"/>
  <c r="F141" i="17"/>
  <c r="D141" i="17"/>
  <c r="C141" i="17"/>
  <c r="F135" i="17"/>
  <c r="E135" i="17"/>
  <c r="D135" i="17"/>
  <c r="C135" i="17"/>
  <c r="F126" i="17"/>
  <c r="E126" i="17"/>
  <c r="D126" i="17"/>
  <c r="C126" i="17"/>
  <c r="F120" i="17"/>
  <c r="E120" i="17"/>
  <c r="D120" i="17"/>
  <c r="C120" i="17"/>
  <c r="F111" i="17"/>
  <c r="E111" i="17"/>
  <c r="D111" i="17"/>
  <c r="C111" i="17"/>
  <c r="F105" i="17"/>
  <c r="E105" i="17"/>
  <c r="D105" i="17"/>
  <c r="C105" i="17"/>
  <c r="F90" i="17"/>
  <c r="F94" i="17" s="1"/>
  <c r="E90" i="17"/>
  <c r="E94" i="17" s="1"/>
  <c r="D90" i="17"/>
  <c r="D94" i="17" s="1"/>
  <c r="C90" i="17"/>
  <c r="C94" i="17" s="1"/>
  <c r="F88" i="17"/>
  <c r="E88" i="17"/>
  <c r="D88" i="17"/>
  <c r="C88" i="17"/>
  <c r="F79" i="17"/>
  <c r="E79" i="17"/>
  <c r="D79" i="17"/>
  <c r="C79" i="17"/>
  <c r="F73" i="17"/>
  <c r="E73" i="17"/>
  <c r="D73" i="17"/>
  <c r="C73" i="17"/>
  <c r="F64" i="17"/>
  <c r="E64" i="17"/>
  <c r="D64" i="17"/>
  <c r="C64" i="17"/>
  <c r="F57" i="17"/>
  <c r="E57" i="17"/>
  <c r="D57" i="17"/>
  <c r="C57" i="17"/>
  <c r="E48" i="17"/>
  <c r="C48" i="17"/>
  <c r="F43" i="17"/>
  <c r="F48" i="17" s="1"/>
  <c r="D43" i="17"/>
  <c r="D48" i="17" s="1"/>
  <c r="F41" i="17"/>
  <c r="E41" i="17"/>
  <c r="D41" i="17"/>
  <c r="C41" i="17"/>
  <c r="F32" i="17"/>
  <c r="E32" i="17"/>
  <c r="D32" i="17"/>
  <c r="C32" i="17"/>
  <c r="F26" i="17"/>
  <c r="E26" i="17"/>
  <c r="D26" i="17"/>
  <c r="C26" i="17"/>
  <c r="F17" i="17"/>
  <c r="E17" i="17"/>
  <c r="D17" i="17"/>
  <c r="C17" i="17"/>
  <c r="F11" i="17"/>
  <c r="E11" i="17"/>
  <c r="D11" i="17"/>
  <c r="C11" i="17"/>
  <c r="F226" i="14"/>
  <c r="E226" i="14"/>
  <c r="D226" i="14"/>
  <c r="C226" i="14"/>
  <c r="F222" i="14"/>
  <c r="E222" i="14"/>
  <c r="D222" i="14"/>
  <c r="C222" i="14"/>
  <c r="F216" i="14"/>
  <c r="E216" i="14"/>
  <c r="D216" i="14"/>
  <c r="C216" i="14"/>
  <c r="F207" i="14"/>
  <c r="E207" i="14"/>
  <c r="D207" i="14"/>
  <c r="C207" i="14"/>
  <c r="F203" i="14"/>
  <c r="E203" i="14"/>
  <c r="D203" i="14"/>
  <c r="C203" i="14"/>
  <c r="F197" i="14"/>
  <c r="E197" i="14"/>
  <c r="D197" i="14"/>
  <c r="C197" i="14"/>
  <c r="F188" i="14"/>
  <c r="E188" i="14"/>
  <c r="D188" i="14"/>
  <c r="C188" i="14"/>
  <c r="F184" i="14"/>
  <c r="E184" i="14"/>
  <c r="D184" i="14"/>
  <c r="C184" i="14"/>
  <c r="F178" i="14"/>
  <c r="E178" i="14"/>
  <c r="D178" i="14"/>
  <c r="C178" i="14"/>
  <c r="F170" i="14"/>
  <c r="E170" i="14"/>
  <c r="D170" i="14"/>
  <c r="C170" i="14"/>
  <c r="F166" i="14"/>
  <c r="E166" i="14"/>
  <c r="D166" i="14"/>
  <c r="C166" i="14"/>
  <c r="F160" i="14"/>
  <c r="E160" i="14"/>
  <c r="D160" i="14"/>
  <c r="C160" i="14"/>
  <c r="F152" i="14"/>
  <c r="E152" i="14"/>
  <c r="D152" i="14"/>
  <c r="C152" i="14"/>
  <c r="F147" i="14"/>
  <c r="E147" i="14"/>
  <c r="D147" i="14"/>
  <c r="C147" i="14"/>
  <c r="F141" i="14"/>
  <c r="E141" i="14"/>
  <c r="D141" i="14"/>
  <c r="C141" i="14"/>
  <c r="F132" i="14"/>
  <c r="E132" i="14"/>
  <c r="D132" i="14"/>
  <c r="C132" i="14"/>
  <c r="F128" i="14"/>
  <c r="E128" i="14"/>
  <c r="D128" i="14"/>
  <c r="C128" i="14"/>
  <c r="F122" i="14"/>
  <c r="E122" i="14"/>
  <c r="D122" i="14"/>
  <c r="C122" i="14"/>
  <c r="F113" i="14"/>
  <c r="E113" i="14"/>
  <c r="D113" i="14"/>
  <c r="C113" i="14"/>
  <c r="F109" i="14"/>
  <c r="E109" i="14"/>
  <c r="D109" i="14"/>
  <c r="C109" i="14"/>
  <c r="F103" i="14"/>
  <c r="E103" i="14"/>
  <c r="D103" i="14"/>
  <c r="C103" i="14"/>
  <c r="F95" i="14"/>
  <c r="E95" i="14"/>
  <c r="D95" i="14"/>
  <c r="C95" i="14"/>
  <c r="B95" i="14"/>
  <c r="F91" i="14"/>
  <c r="E91" i="14"/>
  <c r="D91" i="14"/>
  <c r="C91" i="14"/>
  <c r="F85" i="14"/>
  <c r="E85" i="14"/>
  <c r="D85" i="14"/>
  <c r="C85" i="14"/>
  <c r="F76" i="14"/>
  <c r="E76" i="14"/>
  <c r="D76" i="14"/>
  <c r="C76" i="14"/>
  <c r="F72" i="14"/>
  <c r="E72" i="14"/>
  <c r="D72" i="14"/>
  <c r="C72" i="14"/>
  <c r="F66" i="14"/>
  <c r="E66" i="14"/>
  <c r="D66" i="14"/>
  <c r="C66" i="14"/>
  <c r="F57" i="14"/>
  <c r="E57" i="14"/>
  <c r="D57" i="14"/>
  <c r="C57" i="14"/>
  <c r="F53" i="14"/>
  <c r="E53" i="14"/>
  <c r="D53" i="14"/>
  <c r="C53" i="14"/>
  <c r="F47" i="14"/>
  <c r="E47" i="14"/>
  <c r="D47" i="14"/>
  <c r="C47" i="14"/>
  <c r="F39" i="14"/>
  <c r="E39" i="14"/>
  <c r="D39" i="14"/>
  <c r="C39" i="14"/>
  <c r="F34" i="14"/>
  <c r="E34" i="14"/>
  <c r="D34" i="14"/>
  <c r="C34" i="14"/>
  <c r="F28" i="14"/>
  <c r="E28" i="14"/>
  <c r="D28" i="14"/>
  <c r="C28" i="14"/>
  <c r="F20" i="14"/>
  <c r="E20" i="14"/>
  <c r="D20" i="14"/>
  <c r="C20" i="14"/>
  <c r="F16" i="14"/>
  <c r="E16" i="14"/>
  <c r="D16" i="14"/>
  <c r="C16" i="14"/>
  <c r="F10" i="14"/>
  <c r="E10" i="14"/>
  <c r="D10" i="14"/>
  <c r="C10" i="14"/>
  <c r="F209" i="10"/>
  <c r="E209" i="10"/>
  <c r="D209" i="10"/>
  <c r="C209" i="10"/>
  <c r="F160" i="9"/>
  <c r="E160" i="9"/>
  <c r="D160" i="9"/>
  <c r="C160" i="9"/>
  <c r="K193" i="13" l="1"/>
  <c r="J193" i="13"/>
  <c r="I193" i="13"/>
  <c r="H193" i="13"/>
  <c r="F193" i="13"/>
  <c r="E193" i="13"/>
  <c r="D193" i="13"/>
  <c r="C193" i="13"/>
  <c r="K187" i="13"/>
  <c r="K194" i="13" s="1"/>
  <c r="J187" i="13"/>
  <c r="J194" i="13" s="1"/>
  <c r="I187" i="13"/>
  <c r="I194" i="13" s="1"/>
  <c r="H187" i="13"/>
  <c r="H194" i="13" s="1"/>
  <c r="F187" i="13"/>
  <c r="F194" i="13" s="1"/>
  <c r="E187" i="13"/>
  <c r="E194" i="13" s="1"/>
  <c r="D187" i="13"/>
  <c r="D194" i="13" s="1"/>
  <c r="C187" i="13"/>
  <c r="C194" i="13" s="1"/>
  <c r="K177" i="13"/>
  <c r="J177" i="13"/>
  <c r="I177" i="13"/>
  <c r="H177" i="13"/>
  <c r="F177" i="13"/>
  <c r="E177" i="13"/>
  <c r="D177" i="13"/>
  <c r="C177" i="13"/>
  <c r="K171" i="13"/>
  <c r="K178" i="13" s="1"/>
  <c r="J171" i="13"/>
  <c r="J178" i="13" s="1"/>
  <c r="I171" i="13"/>
  <c r="I178" i="13" s="1"/>
  <c r="H171" i="13"/>
  <c r="H178" i="13" s="1"/>
  <c r="F171" i="13"/>
  <c r="F178" i="13" s="1"/>
  <c r="E171" i="13"/>
  <c r="E178" i="13" s="1"/>
  <c r="D171" i="13"/>
  <c r="D178" i="13" s="1"/>
  <c r="C171" i="13"/>
  <c r="C178" i="13" s="1"/>
  <c r="K161" i="13"/>
  <c r="J161" i="13"/>
  <c r="I161" i="13"/>
  <c r="H161" i="13"/>
  <c r="F161" i="13"/>
  <c r="E161" i="13"/>
  <c r="D161" i="13"/>
  <c r="C161" i="13"/>
  <c r="K155" i="13"/>
  <c r="K162" i="13" s="1"/>
  <c r="J155" i="13"/>
  <c r="J162" i="13" s="1"/>
  <c r="I155" i="13"/>
  <c r="I162" i="13" s="1"/>
  <c r="H155" i="13"/>
  <c r="H162" i="13" s="1"/>
  <c r="F155" i="13"/>
  <c r="F162" i="13" s="1"/>
  <c r="E155" i="13"/>
  <c r="E162" i="13" s="1"/>
  <c r="D155" i="13"/>
  <c r="D162" i="13" s="1"/>
  <c r="C155" i="13"/>
  <c r="C162" i="13" s="1"/>
  <c r="K145" i="13"/>
  <c r="J145" i="13"/>
  <c r="I145" i="13"/>
  <c r="H145" i="13"/>
  <c r="F145" i="13"/>
  <c r="E145" i="13"/>
  <c r="D145" i="13"/>
  <c r="C145" i="13"/>
  <c r="K139" i="13"/>
  <c r="K146" i="13" s="1"/>
  <c r="J139" i="13"/>
  <c r="J146" i="13" s="1"/>
  <c r="I139" i="13"/>
  <c r="I146" i="13" s="1"/>
  <c r="H139" i="13"/>
  <c r="H146" i="13" s="1"/>
  <c r="F139" i="13"/>
  <c r="F146" i="13" s="1"/>
  <c r="E139" i="13"/>
  <c r="E146" i="13" s="1"/>
  <c r="D139" i="13"/>
  <c r="D146" i="13" s="1"/>
  <c r="C139" i="13"/>
  <c r="C146" i="13" s="1"/>
  <c r="K129" i="13"/>
  <c r="J129" i="13"/>
  <c r="I129" i="13"/>
  <c r="H129" i="13"/>
  <c r="F129" i="13"/>
  <c r="E129" i="13"/>
  <c r="D129" i="13"/>
  <c r="C129" i="13"/>
  <c r="K123" i="13"/>
  <c r="K130" i="13" s="1"/>
  <c r="J123" i="13"/>
  <c r="J130" i="13" s="1"/>
  <c r="I123" i="13"/>
  <c r="I130" i="13" s="1"/>
  <c r="H123" i="13"/>
  <c r="H130" i="13" s="1"/>
  <c r="F123" i="13"/>
  <c r="F130" i="13" s="1"/>
  <c r="E123" i="13"/>
  <c r="E130" i="13" s="1"/>
  <c r="D123" i="13"/>
  <c r="D130" i="13" s="1"/>
  <c r="C123" i="13"/>
  <c r="C130" i="13" s="1"/>
  <c r="K113" i="13"/>
  <c r="J113" i="13"/>
  <c r="I113" i="13"/>
  <c r="H113" i="13"/>
  <c r="F113" i="13"/>
  <c r="E113" i="13"/>
  <c r="D113" i="13"/>
  <c r="C113" i="13"/>
  <c r="K107" i="13"/>
  <c r="K114" i="13" s="1"/>
  <c r="J107" i="13"/>
  <c r="J114" i="13" s="1"/>
  <c r="I107" i="13"/>
  <c r="I114" i="13" s="1"/>
  <c r="H107" i="13"/>
  <c r="H114" i="13" s="1"/>
  <c r="F107" i="13"/>
  <c r="F114" i="13" s="1"/>
  <c r="E107" i="13"/>
  <c r="E114" i="13" s="1"/>
  <c r="D107" i="13"/>
  <c r="D114" i="13" s="1"/>
  <c r="C107" i="13"/>
  <c r="C114" i="13" s="1"/>
  <c r="K96" i="13"/>
  <c r="J96" i="13"/>
  <c r="I96" i="13"/>
  <c r="H96" i="13"/>
  <c r="F92" i="13"/>
  <c r="F96" i="13" s="1"/>
  <c r="E92" i="13"/>
  <c r="E96" i="13" s="1"/>
  <c r="D92" i="13"/>
  <c r="D96" i="13" s="1"/>
  <c r="C92" i="13"/>
  <c r="C96" i="13" s="1"/>
  <c r="K90" i="13"/>
  <c r="K97" i="13" s="1"/>
  <c r="J90" i="13"/>
  <c r="J97" i="13" s="1"/>
  <c r="I90" i="13"/>
  <c r="I97" i="13" s="1"/>
  <c r="H90" i="13"/>
  <c r="H97" i="13" s="1"/>
  <c r="F90" i="13"/>
  <c r="F97" i="13" s="1"/>
  <c r="E90" i="13"/>
  <c r="E97" i="13" s="1"/>
  <c r="D90" i="13"/>
  <c r="D97" i="13" s="1"/>
  <c r="C90" i="13"/>
  <c r="C97" i="13" s="1"/>
  <c r="K80" i="13"/>
  <c r="J80" i="13"/>
  <c r="I80" i="13"/>
  <c r="H80" i="13"/>
  <c r="F80" i="13"/>
  <c r="E80" i="13"/>
  <c r="D80" i="13"/>
  <c r="C80" i="13"/>
  <c r="K74" i="13"/>
  <c r="K81" i="13" s="1"/>
  <c r="J74" i="13"/>
  <c r="J81" i="13" s="1"/>
  <c r="I74" i="13"/>
  <c r="I81" i="13" s="1"/>
  <c r="H74" i="13"/>
  <c r="H81" i="13" s="1"/>
  <c r="F74" i="13"/>
  <c r="F81" i="13" s="1"/>
  <c r="E74" i="13"/>
  <c r="E81" i="13" s="1"/>
  <c r="D74" i="13"/>
  <c r="D81" i="13" s="1"/>
  <c r="C74" i="13"/>
  <c r="C81" i="13" s="1"/>
  <c r="K64" i="13"/>
  <c r="J64" i="13"/>
  <c r="I64" i="13"/>
  <c r="H64" i="13"/>
  <c r="F64" i="13"/>
  <c r="E64" i="13"/>
  <c r="D64" i="13"/>
  <c r="C64" i="13"/>
  <c r="K58" i="13"/>
  <c r="K65" i="13" s="1"/>
  <c r="J58" i="13"/>
  <c r="J65" i="13" s="1"/>
  <c r="I58" i="13"/>
  <c r="I65" i="13" s="1"/>
  <c r="H58" i="13"/>
  <c r="H65" i="13" s="1"/>
  <c r="F58" i="13"/>
  <c r="F65" i="13" s="1"/>
  <c r="E58" i="13"/>
  <c r="E65" i="13" s="1"/>
  <c r="D58" i="13"/>
  <c r="D65" i="13" s="1"/>
  <c r="C58" i="13"/>
  <c r="C65" i="13" s="1"/>
  <c r="K48" i="13"/>
  <c r="J48" i="13"/>
  <c r="I48" i="13"/>
  <c r="H48" i="13"/>
  <c r="E48" i="13"/>
  <c r="C48" i="13"/>
  <c r="F44" i="13"/>
  <c r="F48" i="13" s="1"/>
  <c r="D44" i="13"/>
  <c r="D48" i="13" s="1"/>
  <c r="K42" i="13"/>
  <c r="K49" i="13" s="1"/>
  <c r="J42" i="13"/>
  <c r="J49" i="13" s="1"/>
  <c r="I42" i="13"/>
  <c r="I49" i="13" s="1"/>
  <c r="H42" i="13"/>
  <c r="F42" i="13"/>
  <c r="E42" i="13"/>
  <c r="E49" i="13" s="1"/>
  <c r="D42" i="13"/>
  <c r="C42" i="13"/>
  <c r="K32" i="13"/>
  <c r="J32" i="13"/>
  <c r="I32" i="13"/>
  <c r="H32" i="13"/>
  <c r="F28" i="13"/>
  <c r="F32" i="13" s="1"/>
  <c r="E28" i="13"/>
  <c r="E32" i="13" s="1"/>
  <c r="D28" i="13"/>
  <c r="D32" i="13" s="1"/>
  <c r="C28" i="13"/>
  <c r="C32" i="13" s="1"/>
  <c r="K26" i="13"/>
  <c r="K33" i="13" s="1"/>
  <c r="J26" i="13"/>
  <c r="J33" i="13" s="1"/>
  <c r="I26" i="13"/>
  <c r="I33" i="13" s="1"/>
  <c r="H26" i="13"/>
  <c r="H33" i="13" s="1"/>
  <c r="F26" i="13"/>
  <c r="F33" i="13" s="1"/>
  <c r="E26" i="13"/>
  <c r="E33" i="13" s="1"/>
  <c r="D26" i="13"/>
  <c r="D33" i="13" s="1"/>
  <c r="C26" i="13"/>
  <c r="C33" i="13" s="1"/>
  <c r="K16" i="13"/>
  <c r="J16" i="13"/>
  <c r="I16" i="13"/>
  <c r="H16" i="13"/>
  <c r="F16" i="13"/>
  <c r="E16" i="13"/>
  <c r="D16" i="13"/>
  <c r="C16" i="13"/>
  <c r="K10" i="13"/>
  <c r="K17" i="13" s="1"/>
  <c r="J10" i="13"/>
  <c r="J17" i="13" s="1"/>
  <c r="I10" i="13"/>
  <c r="I17" i="13" s="1"/>
  <c r="H10" i="13"/>
  <c r="H17" i="13" s="1"/>
  <c r="F10" i="13"/>
  <c r="F17" i="13" s="1"/>
  <c r="E10" i="13"/>
  <c r="E17" i="13" s="1"/>
  <c r="D10" i="13"/>
  <c r="D17" i="13" s="1"/>
  <c r="C10" i="13"/>
  <c r="C17" i="13" s="1"/>
  <c r="F181" i="12"/>
  <c r="E181" i="12"/>
  <c r="D181" i="12"/>
  <c r="C181" i="12"/>
  <c r="F177" i="12"/>
  <c r="F182" i="12" s="1"/>
  <c r="E177" i="12"/>
  <c r="E182" i="12" s="1"/>
  <c r="D177" i="12"/>
  <c r="D182" i="12" s="1"/>
  <c r="C177" i="12"/>
  <c r="C182" i="12" s="1"/>
  <c r="F166" i="12"/>
  <c r="E166" i="12"/>
  <c r="D166" i="12"/>
  <c r="C166" i="12"/>
  <c r="F162" i="12"/>
  <c r="F167" i="12" s="1"/>
  <c r="E162" i="12"/>
  <c r="E167" i="12" s="1"/>
  <c r="D162" i="12"/>
  <c r="D167" i="12" s="1"/>
  <c r="C162" i="12"/>
  <c r="C167" i="12" s="1"/>
  <c r="F151" i="12"/>
  <c r="E151" i="12"/>
  <c r="D151" i="12"/>
  <c r="C151" i="12"/>
  <c r="F147" i="12"/>
  <c r="F152" i="12" s="1"/>
  <c r="E147" i="12"/>
  <c r="E152" i="12" s="1"/>
  <c r="D147" i="12"/>
  <c r="D152" i="12" s="1"/>
  <c r="C147" i="12"/>
  <c r="C152" i="12" s="1"/>
  <c r="F136" i="12"/>
  <c r="E136" i="12"/>
  <c r="D136" i="12"/>
  <c r="C136" i="12"/>
  <c r="F132" i="12"/>
  <c r="F137" i="12" s="1"/>
  <c r="E132" i="12"/>
  <c r="E137" i="12" s="1"/>
  <c r="D132" i="12"/>
  <c r="D137" i="12" s="1"/>
  <c r="C132" i="12"/>
  <c r="C137" i="12" s="1"/>
  <c r="F121" i="12"/>
  <c r="E121" i="12"/>
  <c r="D121" i="12"/>
  <c r="C121" i="12"/>
  <c r="F117" i="12"/>
  <c r="F122" i="12" s="1"/>
  <c r="E117" i="12"/>
  <c r="E122" i="12" s="1"/>
  <c r="D117" i="12"/>
  <c r="D122" i="12" s="1"/>
  <c r="C117" i="12"/>
  <c r="C122" i="12" s="1"/>
  <c r="F106" i="12"/>
  <c r="E106" i="12"/>
  <c r="D106" i="12"/>
  <c r="C106" i="12"/>
  <c r="F102" i="12"/>
  <c r="F107" i="12" s="1"/>
  <c r="E102" i="12"/>
  <c r="E107" i="12" s="1"/>
  <c r="D102" i="12"/>
  <c r="D107" i="12" s="1"/>
  <c r="C102" i="12"/>
  <c r="C107" i="12" s="1"/>
  <c r="F90" i="12"/>
  <c r="E90" i="12"/>
  <c r="D90" i="12"/>
  <c r="C90" i="12"/>
  <c r="F86" i="12"/>
  <c r="F91" i="12" s="1"/>
  <c r="E86" i="12"/>
  <c r="E91" i="12" s="1"/>
  <c r="D86" i="12"/>
  <c r="D91" i="12" s="1"/>
  <c r="C86" i="12"/>
  <c r="C91" i="12" s="1"/>
  <c r="F75" i="12"/>
  <c r="E75" i="12"/>
  <c r="D75" i="12"/>
  <c r="C75" i="12"/>
  <c r="F71" i="12"/>
  <c r="F76" i="12" s="1"/>
  <c r="E71" i="12"/>
  <c r="E76" i="12" s="1"/>
  <c r="D71" i="12"/>
  <c r="D76" i="12" s="1"/>
  <c r="C71" i="12"/>
  <c r="C76" i="12" s="1"/>
  <c r="F60" i="12"/>
  <c r="E60" i="12"/>
  <c r="D60" i="12"/>
  <c r="C60" i="12"/>
  <c r="F56" i="12"/>
  <c r="F61" i="12" s="1"/>
  <c r="E56" i="12"/>
  <c r="E61" i="12" s="1"/>
  <c r="D56" i="12"/>
  <c r="D61" i="12" s="1"/>
  <c r="C56" i="12"/>
  <c r="C61" i="12" s="1"/>
  <c r="F45" i="12"/>
  <c r="E45" i="12"/>
  <c r="D45" i="12"/>
  <c r="C45" i="12"/>
  <c r="F41" i="12"/>
  <c r="F46" i="12" s="1"/>
  <c r="E41" i="12"/>
  <c r="E46" i="12" s="1"/>
  <c r="D41" i="12"/>
  <c r="D46" i="12" s="1"/>
  <c r="C41" i="12"/>
  <c r="C46" i="12" s="1"/>
  <c r="F30" i="12"/>
  <c r="E30" i="12"/>
  <c r="D30" i="12"/>
  <c r="C30" i="12"/>
  <c r="F26" i="12"/>
  <c r="F31" i="12" s="1"/>
  <c r="E26" i="12"/>
  <c r="E31" i="12" s="1"/>
  <c r="D26" i="12"/>
  <c r="D31" i="12" s="1"/>
  <c r="C26" i="12"/>
  <c r="C31" i="12" s="1"/>
  <c r="F15" i="12"/>
  <c r="E15" i="12"/>
  <c r="D15" i="12"/>
  <c r="C15" i="12"/>
  <c r="F11" i="12"/>
  <c r="F16" i="12" s="1"/>
  <c r="E11" i="12"/>
  <c r="E16" i="12" s="1"/>
  <c r="D11" i="12"/>
  <c r="D16" i="12" s="1"/>
  <c r="C11" i="12"/>
  <c r="C16" i="12" s="1"/>
  <c r="F191" i="11"/>
  <c r="F192" i="11" s="1"/>
  <c r="E191" i="11"/>
  <c r="E192" i="11" s="1"/>
  <c r="D191" i="11"/>
  <c r="D192" i="11" s="1"/>
  <c r="C191" i="11"/>
  <c r="C192" i="11" s="1"/>
  <c r="F185" i="11"/>
  <c r="E185" i="11"/>
  <c r="D185" i="11"/>
  <c r="C185" i="11"/>
  <c r="F175" i="11"/>
  <c r="F176" i="11" s="1"/>
  <c r="E175" i="11"/>
  <c r="E176" i="11" s="1"/>
  <c r="D175" i="11"/>
  <c r="D176" i="11" s="1"/>
  <c r="C175" i="11"/>
  <c r="C176" i="11" s="1"/>
  <c r="F169" i="11"/>
  <c r="E169" i="11"/>
  <c r="D169" i="11"/>
  <c r="C169" i="11"/>
  <c r="F159" i="11"/>
  <c r="F160" i="11" s="1"/>
  <c r="E159" i="11"/>
  <c r="E160" i="11" s="1"/>
  <c r="D159" i="11"/>
  <c r="D160" i="11" s="1"/>
  <c r="C159" i="11"/>
  <c r="C160" i="11" s="1"/>
  <c r="F153" i="11"/>
  <c r="E153" i="11"/>
  <c r="D153" i="11"/>
  <c r="C153" i="11"/>
  <c r="F142" i="11"/>
  <c r="F143" i="11" s="1"/>
  <c r="E142" i="11"/>
  <c r="E143" i="11" s="1"/>
  <c r="D142" i="11"/>
  <c r="D143" i="11" s="1"/>
  <c r="C142" i="11"/>
  <c r="C143" i="11" s="1"/>
  <c r="F136" i="11"/>
  <c r="E136" i="11"/>
  <c r="D136" i="11"/>
  <c r="C136" i="11"/>
  <c r="F127" i="11"/>
  <c r="E127" i="11"/>
  <c r="E128" i="11" s="1"/>
  <c r="D127" i="11"/>
  <c r="D128" i="11" s="1"/>
  <c r="C127" i="11"/>
  <c r="C128" i="11" s="1"/>
  <c r="E121" i="11"/>
  <c r="D121" i="11"/>
  <c r="C121" i="11"/>
  <c r="F117" i="11"/>
  <c r="F121" i="11" s="1"/>
  <c r="D117" i="11"/>
  <c r="E112" i="11"/>
  <c r="F111" i="11"/>
  <c r="F112" i="11" s="1"/>
  <c r="E111" i="11"/>
  <c r="D111" i="11"/>
  <c r="D112" i="11" s="1"/>
  <c r="C111" i="11"/>
  <c r="C112" i="11" s="1"/>
  <c r="F105" i="11"/>
  <c r="E105" i="11"/>
  <c r="D105" i="11"/>
  <c r="C105" i="11"/>
  <c r="F94" i="11"/>
  <c r="E94" i="11"/>
  <c r="E95" i="11" s="1"/>
  <c r="D94" i="11"/>
  <c r="C94" i="11"/>
  <c r="C95" i="11" s="1"/>
  <c r="C88" i="11"/>
  <c r="F86" i="11"/>
  <c r="F88" i="11" s="1"/>
  <c r="E86" i="11"/>
  <c r="E88" i="11" s="1"/>
  <c r="D86" i="11"/>
  <c r="D88" i="11" s="1"/>
  <c r="F79" i="11"/>
  <c r="F80" i="11" s="1"/>
  <c r="E79" i="11"/>
  <c r="E80" i="11" s="1"/>
  <c r="D79" i="11"/>
  <c r="D80" i="11" s="1"/>
  <c r="C79" i="11"/>
  <c r="C80" i="11" s="1"/>
  <c r="F73" i="11"/>
  <c r="E73" i="11"/>
  <c r="D73" i="11"/>
  <c r="C73" i="11"/>
  <c r="F63" i="11"/>
  <c r="F64" i="11" s="1"/>
  <c r="E63" i="11"/>
  <c r="E64" i="11" s="1"/>
  <c r="D63" i="11"/>
  <c r="D64" i="11" s="1"/>
  <c r="C63" i="11"/>
  <c r="C64" i="11" s="1"/>
  <c r="F57" i="11"/>
  <c r="E57" i="11"/>
  <c r="D57" i="11"/>
  <c r="C57" i="11"/>
  <c r="F47" i="11"/>
  <c r="F48" i="11" s="1"/>
  <c r="E47" i="11"/>
  <c r="E48" i="11" s="1"/>
  <c r="D47" i="11"/>
  <c r="D48" i="11" s="1"/>
  <c r="C47" i="11"/>
  <c r="C48" i="11" s="1"/>
  <c r="F41" i="11"/>
  <c r="E41" i="11"/>
  <c r="D41" i="11"/>
  <c r="C41" i="11"/>
  <c r="F32" i="11"/>
  <c r="F33" i="11" s="1"/>
  <c r="E32" i="11"/>
  <c r="E33" i="11" s="1"/>
  <c r="D32" i="11"/>
  <c r="D33" i="11" s="1"/>
  <c r="C32" i="11"/>
  <c r="F26" i="11"/>
  <c r="E26" i="11"/>
  <c r="D26" i="11"/>
  <c r="E25" i="11"/>
  <c r="D25" i="11"/>
  <c r="C25" i="11"/>
  <c r="C26" i="11" s="1"/>
  <c r="F16" i="11"/>
  <c r="E16" i="11"/>
  <c r="D16" i="11"/>
  <c r="C16" i="11"/>
  <c r="F8" i="11"/>
  <c r="F10" i="11" s="1"/>
  <c r="E8" i="11"/>
  <c r="E10" i="11" s="1"/>
  <c r="D8" i="11"/>
  <c r="D10" i="11" s="1"/>
  <c r="C8" i="11"/>
  <c r="C10" i="11" s="1"/>
  <c r="K295" i="10"/>
  <c r="J295" i="10"/>
  <c r="I295" i="10"/>
  <c r="H295" i="10"/>
  <c r="F295" i="10"/>
  <c r="E295" i="10"/>
  <c r="D295" i="10"/>
  <c r="C295" i="10"/>
  <c r="K290" i="10"/>
  <c r="J290" i="10"/>
  <c r="I290" i="10"/>
  <c r="H290" i="10"/>
  <c r="F290" i="10"/>
  <c r="E290" i="10"/>
  <c r="D290" i="10"/>
  <c r="C290" i="10"/>
  <c r="K281" i="10"/>
  <c r="K296" i="10" s="1"/>
  <c r="J281" i="10"/>
  <c r="J296" i="10" s="1"/>
  <c r="I281" i="10"/>
  <c r="I296" i="10" s="1"/>
  <c r="H281" i="10"/>
  <c r="H296" i="10" s="1"/>
  <c r="F281" i="10"/>
  <c r="F296" i="10" s="1"/>
  <c r="E281" i="10"/>
  <c r="E296" i="10" s="1"/>
  <c r="D281" i="10"/>
  <c r="D296" i="10" s="1"/>
  <c r="C281" i="10"/>
  <c r="C296" i="10" s="1"/>
  <c r="K271" i="10"/>
  <c r="J271" i="10"/>
  <c r="I271" i="10"/>
  <c r="H271" i="10"/>
  <c r="F271" i="10"/>
  <c r="E271" i="10"/>
  <c r="D271" i="10"/>
  <c r="C271" i="10"/>
  <c r="K266" i="10"/>
  <c r="J266" i="10"/>
  <c r="I266" i="10"/>
  <c r="H266" i="10"/>
  <c r="F266" i="10"/>
  <c r="E266" i="10"/>
  <c r="D266" i="10"/>
  <c r="C266" i="10"/>
  <c r="K256" i="10"/>
  <c r="K272" i="10" s="1"/>
  <c r="J256" i="10"/>
  <c r="J272" i="10" s="1"/>
  <c r="I256" i="10"/>
  <c r="I272" i="10" s="1"/>
  <c r="H256" i="10"/>
  <c r="F256" i="10"/>
  <c r="F272" i="10" s="1"/>
  <c r="E256" i="10"/>
  <c r="E272" i="10" s="1"/>
  <c r="D256" i="10"/>
  <c r="D272" i="10" s="1"/>
  <c r="C256" i="10"/>
  <c r="C272" i="10" s="1"/>
  <c r="K244" i="10"/>
  <c r="J244" i="10"/>
  <c r="I244" i="10"/>
  <c r="H244" i="10"/>
  <c r="F244" i="10"/>
  <c r="E244" i="10"/>
  <c r="D244" i="10"/>
  <c r="C244" i="10"/>
  <c r="K239" i="10"/>
  <c r="J239" i="10"/>
  <c r="I239" i="10"/>
  <c r="H239" i="10"/>
  <c r="F239" i="10"/>
  <c r="E239" i="10"/>
  <c r="D239" i="10"/>
  <c r="C239" i="10"/>
  <c r="K231" i="10"/>
  <c r="K245" i="10" s="1"/>
  <c r="J231" i="10"/>
  <c r="J245" i="10" s="1"/>
  <c r="I231" i="10"/>
  <c r="I245" i="10" s="1"/>
  <c r="H231" i="10"/>
  <c r="H245" i="10" s="1"/>
  <c r="F231" i="10"/>
  <c r="F245" i="10" s="1"/>
  <c r="E230" i="10"/>
  <c r="E231" i="10" s="1"/>
  <c r="E245" i="10" s="1"/>
  <c r="D230" i="10"/>
  <c r="D231" i="10" s="1"/>
  <c r="D245" i="10" s="1"/>
  <c r="C230" i="10"/>
  <c r="C231" i="10" s="1"/>
  <c r="C245" i="10" s="1"/>
  <c r="K220" i="10"/>
  <c r="J220" i="10"/>
  <c r="I220" i="10"/>
  <c r="H220" i="10"/>
  <c r="F220" i="10"/>
  <c r="E220" i="10"/>
  <c r="D220" i="10"/>
  <c r="C220" i="10"/>
  <c r="K215" i="10"/>
  <c r="J215" i="10"/>
  <c r="I215" i="10"/>
  <c r="H215" i="10"/>
  <c r="E215" i="10"/>
  <c r="F215" i="10"/>
  <c r="D215" i="10"/>
  <c r="C215" i="10"/>
  <c r="K206" i="10"/>
  <c r="K221" i="10" s="1"/>
  <c r="J206" i="10"/>
  <c r="J221" i="10" s="1"/>
  <c r="I206" i="10"/>
  <c r="I221" i="10" s="1"/>
  <c r="H206" i="10"/>
  <c r="F206" i="10"/>
  <c r="E206" i="10"/>
  <c r="E221" i="10" s="1"/>
  <c r="D206" i="10"/>
  <c r="D221" i="10" s="1"/>
  <c r="C206" i="10"/>
  <c r="C221" i="10" s="1"/>
  <c r="K195" i="10"/>
  <c r="J195" i="10"/>
  <c r="I195" i="10"/>
  <c r="H195" i="10"/>
  <c r="F195" i="10"/>
  <c r="E195" i="10"/>
  <c r="D195" i="10"/>
  <c r="C195" i="10"/>
  <c r="K190" i="10"/>
  <c r="J190" i="10"/>
  <c r="I190" i="10"/>
  <c r="H190" i="10"/>
  <c r="F190" i="10"/>
  <c r="E190" i="10"/>
  <c r="D190" i="10"/>
  <c r="C190" i="10"/>
  <c r="K181" i="10"/>
  <c r="K196" i="10" s="1"/>
  <c r="J181" i="10"/>
  <c r="J196" i="10" s="1"/>
  <c r="I181" i="10"/>
  <c r="I196" i="10" s="1"/>
  <c r="H181" i="10"/>
  <c r="H196" i="10" s="1"/>
  <c r="E179" i="10"/>
  <c r="E181" i="10" s="1"/>
  <c r="E196" i="10" s="1"/>
  <c r="D179" i="10"/>
  <c r="C179" i="10"/>
  <c r="C181" i="10" s="1"/>
  <c r="F177" i="10"/>
  <c r="F181" i="10" s="1"/>
  <c r="F196" i="10" s="1"/>
  <c r="D177" i="10"/>
  <c r="K171" i="10"/>
  <c r="J171" i="10"/>
  <c r="I171" i="10"/>
  <c r="H171" i="10"/>
  <c r="F171" i="10"/>
  <c r="E171" i="10"/>
  <c r="D171" i="10"/>
  <c r="C171" i="10"/>
  <c r="K166" i="10"/>
  <c r="J166" i="10"/>
  <c r="I166" i="10"/>
  <c r="H166" i="10"/>
  <c r="F166" i="10"/>
  <c r="E166" i="10"/>
  <c r="D166" i="10"/>
  <c r="C166" i="10"/>
  <c r="K157" i="10"/>
  <c r="K172" i="10" s="1"/>
  <c r="J157" i="10"/>
  <c r="J172" i="10" s="1"/>
  <c r="I157" i="10"/>
  <c r="I172" i="10" s="1"/>
  <c r="H157" i="10"/>
  <c r="H172" i="10" s="1"/>
  <c r="F157" i="10"/>
  <c r="F172" i="10" s="1"/>
  <c r="E156" i="10"/>
  <c r="E157" i="10" s="1"/>
  <c r="E172" i="10" s="1"/>
  <c r="D156" i="10"/>
  <c r="D157" i="10" s="1"/>
  <c r="D172" i="10" s="1"/>
  <c r="C156" i="10"/>
  <c r="C157" i="10" s="1"/>
  <c r="C172" i="10" s="1"/>
  <c r="K142" i="10"/>
  <c r="J142" i="10"/>
  <c r="I142" i="10"/>
  <c r="H142" i="10"/>
  <c r="F142" i="10"/>
  <c r="E142" i="10"/>
  <c r="D142" i="10"/>
  <c r="C142" i="10"/>
  <c r="K137" i="10"/>
  <c r="J137" i="10"/>
  <c r="I137" i="10"/>
  <c r="H137" i="10"/>
  <c r="F132" i="10"/>
  <c r="F137" i="10" s="1"/>
  <c r="E132" i="10"/>
  <c r="E137" i="10" s="1"/>
  <c r="D132" i="10"/>
  <c r="D137" i="10" s="1"/>
  <c r="C132" i="10"/>
  <c r="C137" i="10" s="1"/>
  <c r="K129" i="10"/>
  <c r="K143" i="10" s="1"/>
  <c r="J129" i="10"/>
  <c r="J143" i="10" s="1"/>
  <c r="I129" i="10"/>
  <c r="I143" i="10" s="1"/>
  <c r="H129" i="10"/>
  <c r="H143" i="10" s="1"/>
  <c r="C129" i="10"/>
  <c r="F127" i="10"/>
  <c r="F129" i="10" s="1"/>
  <c r="F143" i="10" s="1"/>
  <c r="E127" i="10"/>
  <c r="E129" i="10" s="1"/>
  <c r="E143" i="10" s="1"/>
  <c r="D127" i="10"/>
  <c r="D129" i="10" s="1"/>
  <c r="K120" i="10"/>
  <c r="J120" i="10"/>
  <c r="I120" i="10"/>
  <c r="H120" i="10"/>
  <c r="F120" i="10"/>
  <c r="E120" i="10"/>
  <c r="D120" i="10"/>
  <c r="C120" i="10"/>
  <c r="K115" i="10"/>
  <c r="J115" i="10"/>
  <c r="I115" i="10"/>
  <c r="H115" i="10"/>
  <c r="F115" i="10"/>
  <c r="E115" i="10"/>
  <c r="D115" i="10"/>
  <c r="C115" i="10"/>
  <c r="K107" i="10"/>
  <c r="K121" i="10" s="1"/>
  <c r="J107" i="10"/>
  <c r="J121" i="10" s="1"/>
  <c r="I107" i="10"/>
  <c r="I121" i="10" s="1"/>
  <c r="H107" i="10"/>
  <c r="H121" i="10" s="1"/>
  <c r="F107" i="10"/>
  <c r="F121" i="10" s="1"/>
  <c r="E105" i="10"/>
  <c r="E107" i="10" s="1"/>
  <c r="E121" i="10" s="1"/>
  <c r="D105" i="10"/>
  <c r="D107" i="10" s="1"/>
  <c r="D121" i="10" s="1"/>
  <c r="C105" i="10"/>
  <c r="C107" i="10" s="1"/>
  <c r="C121" i="10" s="1"/>
  <c r="K96" i="10"/>
  <c r="J96" i="10"/>
  <c r="I96" i="10"/>
  <c r="H96" i="10"/>
  <c r="F96" i="10"/>
  <c r="E96" i="10"/>
  <c r="D96" i="10"/>
  <c r="C96" i="10"/>
  <c r="K91" i="10"/>
  <c r="J91" i="10"/>
  <c r="I91" i="10"/>
  <c r="H91" i="10"/>
  <c r="F91" i="10"/>
  <c r="E91" i="10"/>
  <c r="D91" i="10"/>
  <c r="C91" i="10"/>
  <c r="K82" i="10"/>
  <c r="K97" i="10" s="1"/>
  <c r="J82" i="10"/>
  <c r="J97" i="10" s="1"/>
  <c r="I82" i="10"/>
  <c r="I97" i="10" s="1"/>
  <c r="H82" i="10"/>
  <c r="H97" i="10" s="1"/>
  <c r="F82" i="10"/>
  <c r="F97" i="10" s="1"/>
  <c r="E82" i="10"/>
  <c r="E97" i="10" s="1"/>
  <c r="D82" i="10"/>
  <c r="D97" i="10" s="1"/>
  <c r="C82" i="10"/>
  <c r="C97" i="10" s="1"/>
  <c r="K72" i="10"/>
  <c r="J72" i="10"/>
  <c r="I72" i="10"/>
  <c r="H72" i="10"/>
  <c r="F72" i="10"/>
  <c r="E72" i="10"/>
  <c r="D72" i="10"/>
  <c r="C72" i="10"/>
  <c r="K67" i="10"/>
  <c r="J67" i="10"/>
  <c r="I67" i="10"/>
  <c r="H67" i="10"/>
  <c r="E67" i="10"/>
  <c r="C67" i="10"/>
  <c r="F61" i="10"/>
  <c r="F67" i="10" s="1"/>
  <c r="D61" i="10"/>
  <c r="D67" i="10" s="1"/>
  <c r="K58" i="10"/>
  <c r="K73" i="10" s="1"/>
  <c r="J58" i="10"/>
  <c r="J73" i="10" s="1"/>
  <c r="I58" i="10"/>
  <c r="H58" i="10"/>
  <c r="H73" i="10" s="1"/>
  <c r="F58" i="10"/>
  <c r="E58" i="10"/>
  <c r="E73" i="10" s="1"/>
  <c r="D58" i="10"/>
  <c r="C58" i="10"/>
  <c r="C73" i="10" s="1"/>
  <c r="K48" i="10"/>
  <c r="J48" i="10"/>
  <c r="I48" i="10"/>
  <c r="H48" i="10"/>
  <c r="F48" i="10"/>
  <c r="E48" i="10"/>
  <c r="D48" i="10"/>
  <c r="C48" i="10"/>
  <c r="K43" i="10"/>
  <c r="J43" i="10"/>
  <c r="I43" i="10"/>
  <c r="H43" i="10"/>
  <c r="F38" i="10"/>
  <c r="F43" i="10" s="1"/>
  <c r="E38" i="10"/>
  <c r="E43" i="10" s="1"/>
  <c r="D38" i="10"/>
  <c r="D43" i="10" s="1"/>
  <c r="C38" i="10"/>
  <c r="C43" i="10" s="1"/>
  <c r="K35" i="10"/>
  <c r="K49" i="10" s="1"/>
  <c r="J35" i="10"/>
  <c r="J49" i="10" s="1"/>
  <c r="I35" i="10"/>
  <c r="I49" i="10" s="1"/>
  <c r="H35" i="10"/>
  <c r="H49" i="10" s="1"/>
  <c r="E34" i="10"/>
  <c r="D34" i="10"/>
  <c r="C34" i="10"/>
  <c r="F31" i="10"/>
  <c r="F35" i="10" s="1"/>
  <c r="F49" i="10" s="1"/>
  <c r="E31" i="10"/>
  <c r="E35" i="10" s="1"/>
  <c r="E49" i="10" s="1"/>
  <c r="D31" i="10"/>
  <c r="D35" i="10" s="1"/>
  <c r="C31" i="10"/>
  <c r="C35" i="10" s="1"/>
  <c r="C49" i="10" s="1"/>
  <c r="K25" i="10"/>
  <c r="J25" i="10"/>
  <c r="I25" i="10"/>
  <c r="H25" i="10"/>
  <c r="F25" i="10"/>
  <c r="E25" i="10"/>
  <c r="D25" i="10"/>
  <c r="C25" i="10"/>
  <c r="K20" i="10"/>
  <c r="J20" i="10"/>
  <c r="I20" i="10"/>
  <c r="H20" i="10"/>
  <c r="F20" i="10"/>
  <c r="E20" i="10"/>
  <c r="D20" i="10"/>
  <c r="C20" i="10"/>
  <c r="K8" i="10"/>
  <c r="K10" i="10" s="1"/>
  <c r="K26" i="10" s="1"/>
  <c r="J8" i="10"/>
  <c r="J10" i="10" s="1"/>
  <c r="J26" i="10" s="1"/>
  <c r="I8" i="10"/>
  <c r="I10" i="10" s="1"/>
  <c r="I26" i="10" s="1"/>
  <c r="H8" i="10"/>
  <c r="H10" i="10" s="1"/>
  <c r="F8" i="10"/>
  <c r="F10" i="10" s="1"/>
  <c r="F26" i="10" s="1"/>
  <c r="E8" i="10"/>
  <c r="E10" i="10" s="1"/>
  <c r="E26" i="10" s="1"/>
  <c r="D8" i="10"/>
  <c r="D10" i="10" s="1"/>
  <c r="D26" i="10" s="1"/>
  <c r="C8" i="10"/>
  <c r="C10" i="10" s="1"/>
  <c r="C26" i="10" s="1"/>
  <c r="F223" i="9"/>
  <c r="E223" i="9"/>
  <c r="D223" i="9"/>
  <c r="C223" i="9"/>
  <c r="F214" i="9"/>
  <c r="E214" i="9"/>
  <c r="D214" i="9"/>
  <c r="C214" i="9"/>
  <c r="F204" i="9"/>
  <c r="E204" i="9"/>
  <c r="D204" i="9"/>
  <c r="C204" i="9"/>
  <c r="F195" i="9"/>
  <c r="E195" i="9"/>
  <c r="D195" i="9"/>
  <c r="C195" i="9"/>
  <c r="F185" i="9"/>
  <c r="E185" i="9"/>
  <c r="D185" i="9"/>
  <c r="C185" i="9"/>
  <c r="F177" i="9"/>
  <c r="E177" i="9"/>
  <c r="D177" i="9"/>
  <c r="C177" i="9"/>
  <c r="E166" i="9"/>
  <c r="F166" i="9"/>
  <c r="F167" i="9" s="1"/>
  <c r="D166" i="9"/>
  <c r="C166" i="9"/>
  <c r="C167" i="9" s="1"/>
  <c r="F157" i="9"/>
  <c r="E157" i="9"/>
  <c r="D157" i="9"/>
  <c r="C157" i="9"/>
  <c r="F148" i="9"/>
  <c r="E148" i="9"/>
  <c r="D148" i="9"/>
  <c r="C148" i="9"/>
  <c r="E139" i="9"/>
  <c r="C139" i="9"/>
  <c r="F135" i="9"/>
  <c r="F139" i="9" s="1"/>
  <c r="D135" i="9"/>
  <c r="D139" i="9" s="1"/>
  <c r="F129" i="9"/>
  <c r="E129" i="9"/>
  <c r="D129" i="9"/>
  <c r="C129" i="9"/>
  <c r="F120" i="9"/>
  <c r="E120" i="9"/>
  <c r="D120" i="9"/>
  <c r="C120" i="9"/>
  <c r="F104" i="9"/>
  <c r="F109" i="9" s="1"/>
  <c r="E104" i="9"/>
  <c r="E109" i="9" s="1"/>
  <c r="D104" i="9"/>
  <c r="D109" i="9" s="1"/>
  <c r="D110" i="9" s="1"/>
  <c r="C104" i="9"/>
  <c r="C109" i="9" s="1"/>
  <c r="C101" i="9"/>
  <c r="F99" i="9"/>
  <c r="F101" i="9" s="1"/>
  <c r="E99" i="9"/>
  <c r="E101" i="9" s="1"/>
  <c r="D99" i="9"/>
  <c r="D101" i="9" s="1"/>
  <c r="F92" i="9"/>
  <c r="E92" i="9"/>
  <c r="D92" i="9"/>
  <c r="C92" i="9"/>
  <c r="F84" i="9"/>
  <c r="E84" i="9"/>
  <c r="D84" i="9"/>
  <c r="C84" i="9"/>
  <c r="F74" i="9"/>
  <c r="E74" i="9"/>
  <c r="D74" i="9"/>
  <c r="C74" i="9"/>
  <c r="F65" i="9"/>
  <c r="E65" i="9"/>
  <c r="D65" i="9"/>
  <c r="C65" i="9"/>
  <c r="E55" i="9"/>
  <c r="C55" i="9"/>
  <c r="F49" i="9"/>
  <c r="F55" i="9" s="1"/>
  <c r="D49" i="9"/>
  <c r="D55" i="9" s="1"/>
  <c r="F46" i="9"/>
  <c r="E46" i="9"/>
  <c r="D46" i="9"/>
  <c r="C46" i="9"/>
  <c r="F37" i="9"/>
  <c r="E37" i="9"/>
  <c r="D37" i="9"/>
  <c r="C37" i="9"/>
  <c r="F29" i="9"/>
  <c r="E28" i="9"/>
  <c r="E29" i="9" s="1"/>
  <c r="D28" i="9"/>
  <c r="D29" i="9" s="1"/>
  <c r="C28" i="9"/>
  <c r="C29" i="9" s="1"/>
  <c r="F19" i="9"/>
  <c r="E19" i="9"/>
  <c r="D19" i="9"/>
  <c r="C19" i="9"/>
  <c r="D10" i="9"/>
  <c r="F8" i="9"/>
  <c r="F10" i="9" s="1"/>
  <c r="E8" i="9"/>
  <c r="E10" i="9" s="1"/>
  <c r="D8" i="9"/>
  <c r="C8" i="9"/>
  <c r="C10" i="9" s="1"/>
  <c r="F185" i="8"/>
  <c r="E185" i="8"/>
  <c r="D185" i="8"/>
  <c r="C185" i="8"/>
  <c r="F179" i="8"/>
  <c r="E179" i="8"/>
  <c r="D179" i="8"/>
  <c r="C179" i="8"/>
  <c r="F170" i="8"/>
  <c r="E170" i="8"/>
  <c r="D170" i="8"/>
  <c r="C170" i="8"/>
  <c r="F164" i="8"/>
  <c r="E164" i="8"/>
  <c r="D164" i="8"/>
  <c r="C164" i="8"/>
  <c r="F155" i="8"/>
  <c r="E155" i="8"/>
  <c r="D155" i="8"/>
  <c r="C155" i="8"/>
  <c r="F149" i="8"/>
  <c r="E149" i="8"/>
  <c r="D149" i="8"/>
  <c r="C149" i="8"/>
  <c r="E140" i="8"/>
  <c r="C140" i="8"/>
  <c r="F136" i="8"/>
  <c r="F140" i="8" s="1"/>
  <c r="D136" i="8"/>
  <c r="D140" i="8" s="1"/>
  <c r="C136" i="8"/>
  <c r="F134" i="8"/>
  <c r="E134" i="8"/>
  <c r="D134" i="8"/>
  <c r="C134" i="8"/>
  <c r="F125" i="8"/>
  <c r="E125" i="8"/>
  <c r="D125" i="8"/>
  <c r="C125" i="8"/>
  <c r="F119" i="8"/>
  <c r="E119" i="8"/>
  <c r="D119" i="8"/>
  <c r="C119" i="8"/>
  <c r="F110" i="8"/>
  <c r="E110" i="8"/>
  <c r="D110" i="8"/>
  <c r="C110" i="8"/>
  <c r="F105" i="8"/>
  <c r="E105" i="8"/>
  <c r="D105" i="8"/>
  <c r="C105" i="8"/>
  <c r="F90" i="8"/>
  <c r="F94" i="8" s="1"/>
  <c r="E90" i="8"/>
  <c r="E94" i="8" s="1"/>
  <c r="D90" i="8"/>
  <c r="D94" i="8" s="1"/>
  <c r="C90" i="8"/>
  <c r="C94" i="8" s="1"/>
  <c r="F88" i="8"/>
  <c r="E88" i="8"/>
  <c r="D88" i="8"/>
  <c r="C88" i="8"/>
  <c r="F79" i="8"/>
  <c r="E79" i="8"/>
  <c r="D79" i="8"/>
  <c r="C79" i="8"/>
  <c r="F73" i="8"/>
  <c r="E73" i="8"/>
  <c r="D73" i="8"/>
  <c r="C73" i="8"/>
  <c r="F64" i="8"/>
  <c r="E64" i="8"/>
  <c r="D64" i="8"/>
  <c r="C64" i="8"/>
  <c r="F57" i="8"/>
  <c r="E57" i="8"/>
  <c r="D57" i="8"/>
  <c r="C57" i="8"/>
  <c r="E48" i="8"/>
  <c r="C48" i="8"/>
  <c r="F43" i="8"/>
  <c r="F48" i="8" s="1"/>
  <c r="D43" i="8"/>
  <c r="D48" i="8" s="1"/>
  <c r="F41" i="8"/>
  <c r="E41" i="8"/>
  <c r="D41" i="8"/>
  <c r="C41" i="8"/>
  <c r="F32" i="8"/>
  <c r="E32" i="8"/>
  <c r="D32" i="8"/>
  <c r="C32" i="8"/>
  <c r="F26" i="8"/>
  <c r="E26" i="8"/>
  <c r="D26" i="8"/>
  <c r="C26" i="8"/>
  <c r="F17" i="8"/>
  <c r="E17" i="8"/>
  <c r="D17" i="8"/>
  <c r="C17" i="8"/>
  <c r="F11" i="8"/>
  <c r="E11" i="8"/>
  <c r="D11" i="8"/>
  <c r="C11" i="8"/>
  <c r="C223" i="1"/>
  <c r="F222" i="1"/>
  <c r="F223" i="1" s="1"/>
  <c r="E222" i="1"/>
  <c r="E223" i="1" s="1"/>
  <c r="D222" i="1"/>
  <c r="D223" i="1" s="1"/>
  <c r="C222" i="1"/>
  <c r="F213" i="1"/>
  <c r="E213" i="1"/>
  <c r="D213" i="1"/>
  <c r="C213" i="1"/>
  <c r="F203" i="1"/>
  <c r="F204" i="1" s="1"/>
  <c r="E203" i="1"/>
  <c r="E204" i="1" s="1"/>
  <c r="D203" i="1"/>
  <c r="D204" i="1" s="1"/>
  <c r="C203" i="1"/>
  <c r="C204" i="1" s="1"/>
  <c r="F194" i="1"/>
  <c r="E194" i="1"/>
  <c r="D194" i="1"/>
  <c r="C194" i="1"/>
  <c r="F184" i="1"/>
  <c r="E184" i="1"/>
  <c r="D184" i="1"/>
  <c r="C184" i="1"/>
  <c r="F176" i="1"/>
  <c r="E176" i="1"/>
  <c r="D176" i="1"/>
  <c r="C176" i="1"/>
  <c r="E165" i="1"/>
  <c r="E166" i="1" s="1"/>
  <c r="C165" i="1"/>
  <c r="C166" i="1" s="1"/>
  <c r="F159" i="1"/>
  <c r="F165" i="1" s="1"/>
  <c r="F166" i="1" s="1"/>
  <c r="D159" i="1"/>
  <c r="D165" i="1" s="1"/>
  <c r="D166" i="1" s="1"/>
  <c r="C159" i="1"/>
  <c r="F156" i="1"/>
  <c r="E156" i="1"/>
  <c r="D156" i="1"/>
  <c r="C156" i="1"/>
  <c r="F147" i="1"/>
  <c r="F148" i="1" s="1"/>
  <c r="E147" i="1"/>
  <c r="E148" i="1" s="1"/>
  <c r="D147" i="1"/>
  <c r="C147" i="1"/>
  <c r="C148" i="1" s="1"/>
  <c r="E138" i="1"/>
  <c r="C138" i="1"/>
  <c r="F134" i="1"/>
  <c r="F138" i="1" s="1"/>
  <c r="D134" i="1"/>
  <c r="D138" i="1" s="1"/>
  <c r="F128" i="1"/>
  <c r="F129" i="1" s="1"/>
  <c r="E128" i="1"/>
  <c r="E129" i="1" s="1"/>
  <c r="D128" i="1"/>
  <c r="D129" i="1" s="1"/>
  <c r="C128" i="1"/>
  <c r="C129" i="1" s="1"/>
  <c r="F120" i="1"/>
  <c r="E120" i="1"/>
  <c r="D120" i="1"/>
  <c r="C120" i="1"/>
  <c r="F104" i="1"/>
  <c r="F109" i="1" s="1"/>
  <c r="E104" i="1"/>
  <c r="E109" i="1" s="1"/>
  <c r="E110" i="1" s="1"/>
  <c r="D104" i="1"/>
  <c r="D109" i="1" s="1"/>
  <c r="C104" i="1"/>
  <c r="C109" i="1" s="1"/>
  <c r="C110" i="1" s="1"/>
  <c r="C101" i="1"/>
  <c r="F99" i="1"/>
  <c r="F101" i="1" s="1"/>
  <c r="E99" i="1"/>
  <c r="E101" i="1" s="1"/>
  <c r="D99" i="1"/>
  <c r="D101" i="1" s="1"/>
  <c r="F92" i="1"/>
  <c r="F93" i="1" s="1"/>
  <c r="E92" i="1"/>
  <c r="E93" i="1" s="1"/>
  <c r="D92" i="1"/>
  <c r="D93" i="1" s="1"/>
  <c r="C92" i="1"/>
  <c r="C93" i="1" s="1"/>
  <c r="F84" i="1"/>
  <c r="E84" i="1"/>
  <c r="D84" i="1"/>
  <c r="C84" i="1"/>
  <c r="F74" i="1"/>
  <c r="F75" i="1" s="1"/>
  <c r="E74" i="1"/>
  <c r="E75" i="1" s="1"/>
  <c r="D74" i="1"/>
  <c r="D75" i="1" s="1"/>
  <c r="C74" i="1"/>
  <c r="C75" i="1" s="1"/>
  <c r="F65" i="1"/>
  <c r="E65" i="1"/>
  <c r="D65" i="1"/>
  <c r="C65" i="1"/>
  <c r="E55" i="1"/>
  <c r="E56" i="1" s="1"/>
  <c r="C55" i="1"/>
  <c r="C56" i="1" s="1"/>
  <c r="F49" i="1"/>
  <c r="F55" i="1" s="1"/>
  <c r="F56" i="1" s="1"/>
  <c r="D49" i="1"/>
  <c r="D55" i="1" s="1"/>
  <c r="D56" i="1" s="1"/>
  <c r="F46" i="1"/>
  <c r="E46" i="1"/>
  <c r="D46" i="1"/>
  <c r="C46" i="1"/>
  <c r="F37" i="1"/>
  <c r="F38" i="1" s="1"/>
  <c r="E37" i="1"/>
  <c r="E38" i="1" s="1"/>
  <c r="D37" i="1"/>
  <c r="C37" i="1"/>
  <c r="C38" i="1" s="1"/>
  <c r="F29" i="1"/>
  <c r="E29" i="1"/>
  <c r="E28" i="1"/>
  <c r="D28" i="1"/>
  <c r="D29" i="1" s="1"/>
  <c r="C28" i="1"/>
  <c r="C29" i="1" s="1"/>
  <c r="F19" i="1"/>
  <c r="E19" i="1"/>
  <c r="D19" i="1"/>
  <c r="C19" i="1"/>
  <c r="F8" i="1"/>
  <c r="F10" i="1" s="1"/>
  <c r="E8" i="1"/>
  <c r="E10" i="1" s="1"/>
  <c r="D8" i="1"/>
  <c r="D10" i="1" s="1"/>
  <c r="C8" i="1"/>
  <c r="C10" i="1" s="1"/>
  <c r="F352" i="7"/>
  <c r="E352" i="7"/>
  <c r="D352" i="7"/>
  <c r="C352" i="7"/>
  <c r="F348" i="7"/>
  <c r="E348" i="7"/>
  <c r="D348" i="7"/>
  <c r="C348" i="7"/>
  <c r="F342" i="7"/>
  <c r="E342" i="7"/>
  <c r="D342" i="7"/>
  <c r="C342" i="7"/>
  <c r="F336" i="7"/>
  <c r="E336" i="7"/>
  <c r="D336" i="7"/>
  <c r="C336" i="7"/>
  <c r="F331" i="7"/>
  <c r="E331" i="7"/>
  <c r="D331" i="7"/>
  <c r="C331" i="7"/>
  <c r="F322" i="7"/>
  <c r="E322" i="7"/>
  <c r="D322" i="7"/>
  <c r="C322" i="7"/>
  <c r="F318" i="7"/>
  <c r="E318" i="7"/>
  <c r="D318" i="7"/>
  <c r="C318" i="7"/>
  <c r="F312" i="7"/>
  <c r="E312" i="7"/>
  <c r="D312" i="7"/>
  <c r="C312" i="7"/>
  <c r="F302" i="7"/>
  <c r="F306" i="7" s="1"/>
  <c r="E302" i="7"/>
  <c r="E306" i="7" s="1"/>
  <c r="D302" i="7"/>
  <c r="D306" i="7" s="1"/>
  <c r="C302" i="7"/>
  <c r="C306" i="7" s="1"/>
  <c r="F293" i="7"/>
  <c r="E293" i="7"/>
  <c r="D293" i="7"/>
  <c r="C293" i="7"/>
  <c r="F289" i="7"/>
  <c r="E289" i="7"/>
  <c r="D289" i="7"/>
  <c r="C289" i="7"/>
  <c r="F283" i="7"/>
  <c r="E283" i="7"/>
  <c r="D283" i="7"/>
  <c r="C283" i="7"/>
  <c r="F277" i="7"/>
  <c r="E277" i="7"/>
  <c r="D277" i="7"/>
  <c r="C277" i="7"/>
  <c r="F273" i="7"/>
  <c r="E273" i="7"/>
  <c r="D273" i="7"/>
  <c r="C273" i="7"/>
  <c r="F265" i="7"/>
  <c r="E265" i="7"/>
  <c r="D265" i="7"/>
  <c r="C265" i="7"/>
  <c r="F261" i="7"/>
  <c r="E261" i="7"/>
  <c r="D261" i="7"/>
  <c r="C261" i="7"/>
  <c r="F255" i="7"/>
  <c r="E255" i="7"/>
  <c r="D255" i="7"/>
  <c r="C255" i="7"/>
  <c r="F249" i="7"/>
  <c r="E249" i="7"/>
  <c r="D249" i="7"/>
  <c r="C249" i="7"/>
  <c r="F245" i="7"/>
  <c r="E245" i="7"/>
  <c r="D245" i="7"/>
  <c r="C245" i="7"/>
  <c r="F237" i="7"/>
  <c r="E237" i="7"/>
  <c r="D237" i="7"/>
  <c r="C237" i="7"/>
  <c r="F232" i="7"/>
  <c r="E232" i="7"/>
  <c r="D232" i="7"/>
  <c r="C232" i="7"/>
  <c r="F226" i="7"/>
  <c r="E226" i="7"/>
  <c r="D226" i="7"/>
  <c r="C226" i="7"/>
  <c r="F220" i="7"/>
  <c r="E220" i="7"/>
  <c r="D220" i="7"/>
  <c r="C220" i="7"/>
  <c r="F215" i="7"/>
  <c r="E215" i="7"/>
  <c r="D215" i="7"/>
  <c r="C215" i="7"/>
  <c r="F206" i="7"/>
  <c r="E206" i="7"/>
  <c r="D206" i="7"/>
  <c r="C206" i="7"/>
  <c r="F202" i="7"/>
  <c r="E202" i="7"/>
  <c r="D202" i="7"/>
  <c r="C202" i="7"/>
  <c r="F196" i="7"/>
  <c r="E196" i="7"/>
  <c r="D196" i="7"/>
  <c r="C196" i="7"/>
  <c r="F190" i="7"/>
  <c r="E190" i="7"/>
  <c r="D190" i="7"/>
  <c r="C190" i="7"/>
  <c r="F185" i="7"/>
  <c r="E185" i="7"/>
  <c r="D185" i="7"/>
  <c r="C185" i="7"/>
  <c r="F176" i="7"/>
  <c r="E176" i="7"/>
  <c r="D176" i="7"/>
  <c r="C176" i="7"/>
  <c r="F172" i="7"/>
  <c r="E172" i="7"/>
  <c r="D172" i="7"/>
  <c r="C172" i="7"/>
  <c r="F166" i="7"/>
  <c r="E166" i="7"/>
  <c r="D166" i="7"/>
  <c r="C166" i="7"/>
  <c r="F160" i="7"/>
  <c r="E160" i="7"/>
  <c r="D160" i="7"/>
  <c r="C160" i="7"/>
  <c r="F155" i="7"/>
  <c r="E155" i="7"/>
  <c r="D155" i="7"/>
  <c r="C155" i="7"/>
  <c r="F147" i="7"/>
  <c r="E147" i="7"/>
  <c r="D147" i="7"/>
  <c r="C147" i="7"/>
  <c r="B147" i="7"/>
  <c r="F143" i="7"/>
  <c r="E143" i="7"/>
  <c r="D143" i="7"/>
  <c r="C143" i="7"/>
  <c r="F137" i="7"/>
  <c r="E137" i="7"/>
  <c r="D137" i="7"/>
  <c r="C137" i="7"/>
  <c r="F131" i="7"/>
  <c r="E131" i="7"/>
  <c r="D131" i="7"/>
  <c r="C131" i="7"/>
  <c r="F127" i="7"/>
  <c r="E127" i="7"/>
  <c r="D127" i="7"/>
  <c r="C127" i="7"/>
  <c r="F118" i="7"/>
  <c r="E118" i="7"/>
  <c r="D118" i="7"/>
  <c r="C118" i="7"/>
  <c r="F114" i="7"/>
  <c r="E114" i="7"/>
  <c r="D114" i="7"/>
  <c r="C114" i="7"/>
  <c r="F108" i="7"/>
  <c r="E108" i="7"/>
  <c r="D108" i="7"/>
  <c r="C108" i="7"/>
  <c r="F102" i="7"/>
  <c r="E102" i="7"/>
  <c r="D102" i="7"/>
  <c r="C102" i="7"/>
  <c r="F97" i="7"/>
  <c r="E97" i="7"/>
  <c r="D97" i="7"/>
  <c r="C97" i="7"/>
  <c r="F88" i="7"/>
  <c r="E88" i="7"/>
  <c r="D88" i="7"/>
  <c r="C88" i="7"/>
  <c r="F84" i="7"/>
  <c r="E84" i="7"/>
  <c r="D84" i="7"/>
  <c r="C84" i="7"/>
  <c r="F78" i="7"/>
  <c r="E78" i="7"/>
  <c r="D78" i="7"/>
  <c r="C78" i="7"/>
  <c r="F72" i="7"/>
  <c r="E72" i="7"/>
  <c r="D72" i="7"/>
  <c r="C72" i="7"/>
  <c r="F68" i="7"/>
  <c r="E68" i="7"/>
  <c r="D68" i="7"/>
  <c r="C68" i="7"/>
  <c r="F60" i="7"/>
  <c r="E60" i="7"/>
  <c r="D60" i="7"/>
  <c r="C60" i="7"/>
  <c r="F55" i="7"/>
  <c r="E55" i="7"/>
  <c r="D55" i="7"/>
  <c r="C55" i="7"/>
  <c r="F49" i="7"/>
  <c r="E49" i="7"/>
  <c r="D49" i="7"/>
  <c r="C49" i="7"/>
  <c r="F43" i="7"/>
  <c r="E43" i="7"/>
  <c r="D43" i="7"/>
  <c r="C43" i="7"/>
  <c r="F38" i="7"/>
  <c r="E38" i="7"/>
  <c r="D38" i="7"/>
  <c r="C38" i="7"/>
  <c r="F30" i="7"/>
  <c r="E30" i="7"/>
  <c r="D30" i="7"/>
  <c r="C30" i="7"/>
  <c r="F26" i="7"/>
  <c r="E26" i="7"/>
  <c r="D26" i="7"/>
  <c r="C26" i="7"/>
  <c r="F20" i="7"/>
  <c r="E20" i="7"/>
  <c r="D20" i="7"/>
  <c r="C20" i="7"/>
  <c r="F14" i="7"/>
  <c r="E14" i="7"/>
  <c r="D14" i="7"/>
  <c r="C14" i="7"/>
  <c r="F10" i="7"/>
  <c r="E10" i="7"/>
  <c r="D10" i="7"/>
  <c r="C10" i="7"/>
  <c r="K192" i="6"/>
  <c r="J192" i="6"/>
  <c r="I192" i="6"/>
  <c r="H192" i="6"/>
  <c r="F192" i="6"/>
  <c r="E192" i="6"/>
  <c r="D192" i="6"/>
  <c r="C192" i="6"/>
  <c r="K186" i="6"/>
  <c r="K193" i="6" s="1"/>
  <c r="J186" i="6"/>
  <c r="J193" i="6" s="1"/>
  <c r="I186" i="6"/>
  <c r="I193" i="6" s="1"/>
  <c r="H186" i="6"/>
  <c r="H193" i="6" s="1"/>
  <c r="F186" i="6"/>
  <c r="F193" i="6" s="1"/>
  <c r="E186" i="6"/>
  <c r="E193" i="6" s="1"/>
  <c r="D186" i="6"/>
  <c r="D193" i="6" s="1"/>
  <c r="C186" i="6"/>
  <c r="C193" i="6" s="1"/>
  <c r="K176" i="6"/>
  <c r="J176" i="6"/>
  <c r="I176" i="6"/>
  <c r="H176" i="6"/>
  <c r="F176" i="6"/>
  <c r="E176" i="6"/>
  <c r="D176" i="6"/>
  <c r="C176" i="6"/>
  <c r="K170" i="6"/>
  <c r="K177" i="6" s="1"/>
  <c r="J170" i="6"/>
  <c r="J177" i="6" s="1"/>
  <c r="I170" i="6"/>
  <c r="I177" i="6" s="1"/>
  <c r="H170" i="6"/>
  <c r="H177" i="6" s="1"/>
  <c r="F170" i="6"/>
  <c r="F177" i="6" s="1"/>
  <c r="E170" i="6"/>
  <c r="E177" i="6" s="1"/>
  <c r="D170" i="6"/>
  <c r="D177" i="6" s="1"/>
  <c r="C170" i="6"/>
  <c r="C177" i="6" s="1"/>
  <c r="K160" i="6"/>
  <c r="J160" i="6"/>
  <c r="I160" i="6"/>
  <c r="H160" i="6"/>
  <c r="F160" i="6"/>
  <c r="E160" i="6"/>
  <c r="D160" i="6"/>
  <c r="C160" i="6"/>
  <c r="K154" i="6"/>
  <c r="K161" i="6" s="1"/>
  <c r="J154" i="6"/>
  <c r="J161" i="6" s="1"/>
  <c r="I154" i="6"/>
  <c r="I161" i="6" s="1"/>
  <c r="H154" i="6"/>
  <c r="H161" i="6" s="1"/>
  <c r="F154" i="6"/>
  <c r="F161" i="6" s="1"/>
  <c r="E154" i="6"/>
  <c r="E161" i="6" s="1"/>
  <c r="D154" i="6"/>
  <c r="D161" i="6" s="1"/>
  <c r="C154" i="6"/>
  <c r="C161" i="6" s="1"/>
  <c r="K144" i="6"/>
  <c r="J144" i="6"/>
  <c r="I144" i="6"/>
  <c r="H144" i="6"/>
  <c r="F144" i="6"/>
  <c r="E144" i="6"/>
  <c r="D144" i="6"/>
  <c r="C144" i="6"/>
  <c r="K138" i="6"/>
  <c r="K145" i="6" s="1"/>
  <c r="J138" i="6"/>
  <c r="J145" i="6" s="1"/>
  <c r="I138" i="6"/>
  <c r="I145" i="6" s="1"/>
  <c r="H138" i="6"/>
  <c r="H145" i="6" s="1"/>
  <c r="F138" i="6"/>
  <c r="F145" i="6" s="1"/>
  <c r="E138" i="6"/>
  <c r="E145" i="6" s="1"/>
  <c r="D138" i="6"/>
  <c r="D145" i="6" s="1"/>
  <c r="C138" i="6"/>
  <c r="C145" i="6" s="1"/>
  <c r="K128" i="6"/>
  <c r="J128" i="6"/>
  <c r="I128" i="6"/>
  <c r="H128" i="6"/>
  <c r="F128" i="6"/>
  <c r="E128" i="6"/>
  <c r="D128" i="6"/>
  <c r="C128" i="6"/>
  <c r="K122" i="6"/>
  <c r="K129" i="6" s="1"/>
  <c r="J122" i="6"/>
  <c r="J129" i="6" s="1"/>
  <c r="I122" i="6"/>
  <c r="I129" i="6" s="1"/>
  <c r="H122" i="6"/>
  <c r="H129" i="6" s="1"/>
  <c r="F122" i="6"/>
  <c r="F129" i="6" s="1"/>
  <c r="E122" i="6"/>
  <c r="E129" i="6" s="1"/>
  <c r="D122" i="6"/>
  <c r="D129" i="6" s="1"/>
  <c r="C122" i="6"/>
  <c r="C129" i="6" s="1"/>
  <c r="K112" i="6"/>
  <c r="J112" i="6"/>
  <c r="I112" i="6"/>
  <c r="H112" i="6"/>
  <c r="F112" i="6"/>
  <c r="E112" i="6"/>
  <c r="D112" i="6"/>
  <c r="C112" i="6"/>
  <c r="K107" i="6"/>
  <c r="K113" i="6" s="1"/>
  <c r="J107" i="6"/>
  <c r="J113" i="6" s="1"/>
  <c r="I107" i="6"/>
  <c r="I113" i="6" s="1"/>
  <c r="H107" i="6"/>
  <c r="H113" i="6" s="1"/>
  <c r="F107" i="6"/>
  <c r="F113" i="6" s="1"/>
  <c r="E107" i="6"/>
  <c r="E113" i="6" s="1"/>
  <c r="D107" i="6"/>
  <c r="D113" i="6" s="1"/>
  <c r="C107" i="6"/>
  <c r="C113" i="6" s="1"/>
  <c r="K96" i="6"/>
  <c r="J96" i="6"/>
  <c r="I96" i="6"/>
  <c r="H96" i="6"/>
  <c r="F92" i="6"/>
  <c r="F96" i="6" s="1"/>
  <c r="E92" i="6"/>
  <c r="E96" i="6" s="1"/>
  <c r="D92" i="6"/>
  <c r="D96" i="6" s="1"/>
  <c r="C92" i="6"/>
  <c r="C96" i="6" s="1"/>
  <c r="K90" i="6"/>
  <c r="K97" i="6" s="1"/>
  <c r="J90" i="6"/>
  <c r="J97" i="6" s="1"/>
  <c r="I90" i="6"/>
  <c r="I97" i="6" s="1"/>
  <c r="H90" i="6"/>
  <c r="H97" i="6" s="1"/>
  <c r="F90" i="6"/>
  <c r="F97" i="6" s="1"/>
  <c r="E90" i="6"/>
  <c r="E97" i="6" s="1"/>
  <c r="D90" i="6"/>
  <c r="D97" i="6" s="1"/>
  <c r="C90" i="6"/>
  <c r="C97" i="6" s="1"/>
  <c r="K80" i="6"/>
  <c r="J80" i="6"/>
  <c r="I80" i="6"/>
  <c r="H80" i="6"/>
  <c r="F80" i="6"/>
  <c r="E80" i="6"/>
  <c r="D80" i="6"/>
  <c r="C80" i="6"/>
  <c r="K74" i="6"/>
  <c r="K81" i="6" s="1"/>
  <c r="J74" i="6"/>
  <c r="J81" i="6" s="1"/>
  <c r="I74" i="6"/>
  <c r="I81" i="6" s="1"/>
  <c r="H74" i="6"/>
  <c r="H81" i="6" s="1"/>
  <c r="F74" i="6"/>
  <c r="F81" i="6" s="1"/>
  <c r="E74" i="6"/>
  <c r="E81" i="6" s="1"/>
  <c r="D74" i="6"/>
  <c r="D81" i="6" s="1"/>
  <c r="C74" i="6"/>
  <c r="C81" i="6" s="1"/>
  <c r="K64" i="6"/>
  <c r="J64" i="6"/>
  <c r="I64" i="6"/>
  <c r="H64" i="6"/>
  <c r="F64" i="6"/>
  <c r="E64" i="6"/>
  <c r="D64" i="6"/>
  <c r="C64" i="6"/>
  <c r="K58" i="6"/>
  <c r="K65" i="6" s="1"/>
  <c r="J58" i="6"/>
  <c r="J65" i="6" s="1"/>
  <c r="I58" i="6"/>
  <c r="I65" i="6" s="1"/>
  <c r="H58" i="6"/>
  <c r="H65" i="6" s="1"/>
  <c r="F58" i="6"/>
  <c r="F65" i="6" s="1"/>
  <c r="E58" i="6"/>
  <c r="E65" i="6" s="1"/>
  <c r="D58" i="6"/>
  <c r="D65" i="6" s="1"/>
  <c r="C58" i="6"/>
  <c r="C65" i="6" s="1"/>
  <c r="K48" i="6"/>
  <c r="J48" i="6"/>
  <c r="I48" i="6"/>
  <c r="H48" i="6"/>
  <c r="H49" i="6" s="1"/>
  <c r="E48" i="6"/>
  <c r="C48" i="6"/>
  <c r="C49" i="6" s="1"/>
  <c r="F44" i="6"/>
  <c r="F48" i="6" s="1"/>
  <c r="D44" i="6"/>
  <c r="D48" i="6" s="1"/>
  <c r="K42" i="6"/>
  <c r="K49" i="6" s="1"/>
  <c r="J42" i="6"/>
  <c r="J49" i="6" s="1"/>
  <c r="I42" i="6"/>
  <c r="I49" i="6" s="1"/>
  <c r="H42" i="6"/>
  <c r="F42" i="6"/>
  <c r="E42" i="6"/>
  <c r="E49" i="6" s="1"/>
  <c r="D42" i="6"/>
  <c r="C42" i="6"/>
  <c r="K32" i="6"/>
  <c r="J32" i="6"/>
  <c r="I32" i="6"/>
  <c r="H32" i="6"/>
  <c r="F28" i="6"/>
  <c r="F32" i="6" s="1"/>
  <c r="E28" i="6"/>
  <c r="E32" i="6" s="1"/>
  <c r="D28" i="6"/>
  <c r="D32" i="6" s="1"/>
  <c r="C28" i="6"/>
  <c r="C32" i="6" s="1"/>
  <c r="K26" i="6"/>
  <c r="K33" i="6" s="1"/>
  <c r="J26" i="6"/>
  <c r="J33" i="6" s="1"/>
  <c r="I26" i="6"/>
  <c r="I33" i="6" s="1"/>
  <c r="H26" i="6"/>
  <c r="H33" i="6" s="1"/>
  <c r="F26" i="6"/>
  <c r="F33" i="6" s="1"/>
  <c r="E26" i="6"/>
  <c r="E33" i="6" s="1"/>
  <c r="D26" i="6"/>
  <c r="D33" i="6" s="1"/>
  <c r="C26" i="6"/>
  <c r="C33" i="6" s="1"/>
  <c r="K16" i="6"/>
  <c r="J16" i="6"/>
  <c r="I16" i="6"/>
  <c r="H16" i="6"/>
  <c r="F16" i="6"/>
  <c r="E16" i="6"/>
  <c r="D16" i="6"/>
  <c r="C16" i="6"/>
  <c r="K10" i="6"/>
  <c r="K17" i="6" s="1"/>
  <c r="J10" i="6"/>
  <c r="J17" i="6" s="1"/>
  <c r="I10" i="6"/>
  <c r="I17" i="6" s="1"/>
  <c r="H10" i="6"/>
  <c r="H17" i="6" s="1"/>
  <c r="F10" i="6"/>
  <c r="F17" i="6" s="1"/>
  <c r="E10" i="6"/>
  <c r="E17" i="6" s="1"/>
  <c r="D10" i="6"/>
  <c r="D17" i="6" s="1"/>
  <c r="C10" i="6"/>
  <c r="C17" i="6" s="1"/>
  <c r="F180" i="5"/>
  <c r="E180" i="5"/>
  <c r="D180" i="5"/>
  <c r="C180" i="5"/>
  <c r="F176" i="5"/>
  <c r="F181" i="5" s="1"/>
  <c r="E176" i="5"/>
  <c r="E181" i="5" s="1"/>
  <c r="D176" i="5"/>
  <c r="D181" i="5" s="1"/>
  <c r="C176" i="5"/>
  <c r="C181" i="5" s="1"/>
  <c r="F165" i="5"/>
  <c r="E165" i="5"/>
  <c r="D165" i="5"/>
  <c r="C165" i="5"/>
  <c r="F161" i="5"/>
  <c r="F166" i="5" s="1"/>
  <c r="E161" i="5"/>
  <c r="E166" i="5" s="1"/>
  <c r="D161" i="5"/>
  <c r="D166" i="5" s="1"/>
  <c r="C161" i="5"/>
  <c r="C166" i="5" s="1"/>
  <c r="F150" i="5"/>
  <c r="E150" i="5"/>
  <c r="D150" i="5"/>
  <c r="C150" i="5"/>
  <c r="F146" i="5"/>
  <c r="F151" i="5" s="1"/>
  <c r="E146" i="5"/>
  <c r="E151" i="5" s="1"/>
  <c r="D146" i="5"/>
  <c r="D151" i="5" s="1"/>
  <c r="C146" i="5"/>
  <c r="C151" i="5" s="1"/>
  <c r="F135" i="5"/>
  <c r="E135" i="5"/>
  <c r="D135" i="5"/>
  <c r="C135" i="5"/>
  <c r="F131" i="5"/>
  <c r="F136" i="5" s="1"/>
  <c r="E131" i="5"/>
  <c r="E136" i="5" s="1"/>
  <c r="D131" i="5"/>
  <c r="D136" i="5" s="1"/>
  <c r="C131" i="5"/>
  <c r="C136" i="5" s="1"/>
  <c r="F120" i="5"/>
  <c r="E120" i="5"/>
  <c r="D120" i="5"/>
  <c r="C120" i="5"/>
  <c r="F116" i="5"/>
  <c r="F121" i="5" s="1"/>
  <c r="E116" i="5"/>
  <c r="E121" i="5" s="1"/>
  <c r="D116" i="5"/>
  <c r="D121" i="5" s="1"/>
  <c r="C116" i="5"/>
  <c r="C121" i="5" s="1"/>
  <c r="F105" i="5"/>
  <c r="E105" i="5"/>
  <c r="D105" i="5"/>
  <c r="C105" i="5"/>
  <c r="F101" i="5"/>
  <c r="F106" i="5" s="1"/>
  <c r="E101" i="5"/>
  <c r="E106" i="5" s="1"/>
  <c r="D101" i="5"/>
  <c r="D106" i="5" s="1"/>
  <c r="C101" i="5"/>
  <c r="C106" i="5" s="1"/>
  <c r="F90" i="5"/>
  <c r="E90" i="5"/>
  <c r="D90" i="5"/>
  <c r="C90" i="5"/>
  <c r="F86" i="5"/>
  <c r="F91" i="5" s="1"/>
  <c r="E86" i="5"/>
  <c r="E91" i="5" s="1"/>
  <c r="D86" i="5"/>
  <c r="D91" i="5" s="1"/>
  <c r="C86" i="5"/>
  <c r="C91" i="5" s="1"/>
  <c r="F75" i="5"/>
  <c r="E75" i="5"/>
  <c r="D75" i="5"/>
  <c r="C75" i="5"/>
  <c r="F71" i="5"/>
  <c r="F76" i="5" s="1"/>
  <c r="E71" i="5"/>
  <c r="E76" i="5" s="1"/>
  <c r="D71" i="5"/>
  <c r="D76" i="5" s="1"/>
  <c r="C71" i="5"/>
  <c r="C76" i="5" s="1"/>
  <c r="F60" i="5"/>
  <c r="E60" i="5"/>
  <c r="D60" i="5"/>
  <c r="C60" i="5"/>
  <c r="F56" i="5"/>
  <c r="F61" i="5" s="1"/>
  <c r="E56" i="5"/>
  <c r="E61" i="5" s="1"/>
  <c r="D56" i="5"/>
  <c r="D61" i="5" s="1"/>
  <c r="C56" i="5"/>
  <c r="C61" i="5" s="1"/>
  <c r="F45" i="5"/>
  <c r="E45" i="5"/>
  <c r="D45" i="5"/>
  <c r="C45" i="5"/>
  <c r="F41" i="5"/>
  <c r="F46" i="5" s="1"/>
  <c r="E41" i="5"/>
  <c r="E46" i="5" s="1"/>
  <c r="D41" i="5"/>
  <c r="D46" i="5" s="1"/>
  <c r="C41" i="5"/>
  <c r="C46" i="5" s="1"/>
  <c r="F30" i="5"/>
  <c r="E30" i="5"/>
  <c r="D30" i="5"/>
  <c r="C30" i="5"/>
  <c r="F26" i="5"/>
  <c r="F31" i="5" s="1"/>
  <c r="E26" i="5"/>
  <c r="E31" i="5" s="1"/>
  <c r="D26" i="5"/>
  <c r="D31" i="5" s="1"/>
  <c r="C26" i="5"/>
  <c r="C31" i="5" s="1"/>
  <c r="F15" i="5"/>
  <c r="E15" i="5"/>
  <c r="D15" i="5"/>
  <c r="C15" i="5"/>
  <c r="F11" i="5"/>
  <c r="F16" i="5" s="1"/>
  <c r="E11" i="5"/>
  <c r="E16" i="5" s="1"/>
  <c r="D11" i="5"/>
  <c r="D16" i="5" s="1"/>
  <c r="C11" i="5"/>
  <c r="C16" i="5" s="1"/>
  <c r="F200" i="4"/>
  <c r="E200" i="4"/>
  <c r="D200" i="4"/>
  <c r="C200" i="4"/>
  <c r="F196" i="4"/>
  <c r="F201" i="4" s="1"/>
  <c r="E196" i="4"/>
  <c r="E201" i="4" s="1"/>
  <c r="D196" i="4"/>
  <c r="D201" i="4" s="1"/>
  <c r="C196" i="4"/>
  <c r="C201" i="4" s="1"/>
  <c r="F183" i="4"/>
  <c r="E183" i="4"/>
  <c r="D183" i="4"/>
  <c r="C183" i="4"/>
  <c r="F179" i="4"/>
  <c r="F184" i="4" s="1"/>
  <c r="E179" i="4"/>
  <c r="E184" i="4" s="1"/>
  <c r="D179" i="4"/>
  <c r="D184" i="4" s="1"/>
  <c r="C179" i="4"/>
  <c r="C184" i="4" s="1"/>
  <c r="F166" i="4"/>
  <c r="E166" i="4"/>
  <c r="D166" i="4"/>
  <c r="C166" i="4"/>
  <c r="F162" i="4"/>
  <c r="F167" i="4" s="1"/>
  <c r="E162" i="4"/>
  <c r="E167" i="4" s="1"/>
  <c r="D162" i="4"/>
  <c r="D167" i="4" s="1"/>
  <c r="C162" i="4"/>
  <c r="C167" i="4" s="1"/>
  <c r="F150" i="4"/>
  <c r="E150" i="4"/>
  <c r="D150" i="4"/>
  <c r="C150" i="4"/>
  <c r="E146" i="4"/>
  <c r="E151" i="4" s="1"/>
  <c r="C146" i="4"/>
  <c r="C151" i="4" s="1"/>
  <c r="F140" i="4"/>
  <c r="F146" i="4" s="1"/>
  <c r="F151" i="4" s="1"/>
  <c r="D140" i="4"/>
  <c r="D146" i="4" s="1"/>
  <c r="D151" i="4" s="1"/>
  <c r="C140" i="4"/>
  <c r="F133" i="4"/>
  <c r="E133" i="4"/>
  <c r="D133" i="4"/>
  <c r="C133" i="4"/>
  <c r="F129" i="4"/>
  <c r="F134" i="4" s="1"/>
  <c r="E129" i="4"/>
  <c r="E134" i="4" s="1"/>
  <c r="D129" i="4"/>
  <c r="D134" i="4" s="1"/>
  <c r="C129" i="4"/>
  <c r="C134" i="4" s="1"/>
  <c r="F116" i="4"/>
  <c r="E116" i="4"/>
  <c r="D116" i="4"/>
  <c r="C116" i="4"/>
  <c r="F112" i="4"/>
  <c r="F117" i="4" s="1"/>
  <c r="E112" i="4"/>
  <c r="E117" i="4" s="1"/>
  <c r="D112" i="4"/>
  <c r="D117" i="4" s="1"/>
  <c r="C112" i="4"/>
  <c r="C117" i="4" s="1"/>
  <c r="F99" i="4"/>
  <c r="E99" i="4"/>
  <c r="D99" i="4"/>
  <c r="C99" i="4"/>
  <c r="F90" i="4"/>
  <c r="F95" i="4" s="1"/>
  <c r="F100" i="4" s="1"/>
  <c r="E90" i="4"/>
  <c r="E95" i="4" s="1"/>
  <c r="E100" i="4" s="1"/>
  <c r="D90" i="4"/>
  <c r="D95" i="4" s="1"/>
  <c r="D100" i="4" s="1"/>
  <c r="C90" i="4"/>
  <c r="C95" i="4" s="1"/>
  <c r="C100" i="4" s="1"/>
  <c r="F83" i="4"/>
  <c r="E83" i="4"/>
  <c r="D83" i="4"/>
  <c r="C83" i="4"/>
  <c r="F79" i="4"/>
  <c r="F84" i="4" s="1"/>
  <c r="E79" i="4"/>
  <c r="E84" i="4" s="1"/>
  <c r="D79" i="4"/>
  <c r="D84" i="4" s="1"/>
  <c r="C79" i="4"/>
  <c r="C84" i="4" s="1"/>
  <c r="F67" i="4"/>
  <c r="E67" i="4"/>
  <c r="D67" i="4"/>
  <c r="C67" i="4"/>
  <c r="F63" i="4"/>
  <c r="F68" i="4" s="1"/>
  <c r="E63" i="4"/>
  <c r="E68" i="4" s="1"/>
  <c r="D63" i="4"/>
  <c r="D68" i="4" s="1"/>
  <c r="C63" i="4"/>
  <c r="C68" i="4" s="1"/>
  <c r="F50" i="4"/>
  <c r="E50" i="4"/>
  <c r="D50" i="4"/>
  <c r="C50" i="4"/>
  <c r="E46" i="4"/>
  <c r="E51" i="4" s="1"/>
  <c r="C46" i="4"/>
  <c r="C51" i="4" s="1"/>
  <c r="F40" i="4"/>
  <c r="F46" i="4" s="1"/>
  <c r="F51" i="4" s="1"/>
  <c r="D40" i="4"/>
  <c r="D46" i="4" s="1"/>
  <c r="D51" i="4" s="1"/>
  <c r="F33" i="4"/>
  <c r="E33" i="4"/>
  <c r="D33" i="4"/>
  <c r="C33" i="4"/>
  <c r="F29" i="4"/>
  <c r="F34" i="4" s="1"/>
  <c r="E29" i="4"/>
  <c r="E34" i="4" s="1"/>
  <c r="D29" i="4"/>
  <c r="D34" i="4" s="1"/>
  <c r="C29" i="4"/>
  <c r="C34" i="4" s="1"/>
  <c r="F17" i="4"/>
  <c r="E17" i="4"/>
  <c r="D17" i="4"/>
  <c r="C17" i="4"/>
  <c r="F13" i="4"/>
  <c r="F18" i="4" s="1"/>
  <c r="E13" i="4"/>
  <c r="E18" i="4" s="1"/>
  <c r="D13" i="4"/>
  <c r="D18" i="4" s="1"/>
  <c r="C13" i="4"/>
  <c r="C18" i="4" s="1"/>
  <c r="F191" i="3"/>
  <c r="F192" i="3" s="1"/>
  <c r="E191" i="3"/>
  <c r="E192" i="3" s="1"/>
  <c r="D191" i="3"/>
  <c r="D192" i="3" s="1"/>
  <c r="C191" i="3"/>
  <c r="C192" i="3" s="1"/>
  <c r="F185" i="3"/>
  <c r="E185" i="3"/>
  <c r="D185" i="3"/>
  <c r="C185" i="3"/>
  <c r="F175" i="3"/>
  <c r="F176" i="3" s="1"/>
  <c r="E175" i="3"/>
  <c r="E176" i="3" s="1"/>
  <c r="D175" i="3"/>
  <c r="D176" i="3" s="1"/>
  <c r="C175" i="3"/>
  <c r="C176" i="3" s="1"/>
  <c r="F169" i="3"/>
  <c r="E169" i="3"/>
  <c r="D169" i="3"/>
  <c r="C169" i="3"/>
  <c r="F159" i="3"/>
  <c r="E159" i="3"/>
  <c r="D159" i="3"/>
  <c r="C159" i="3"/>
  <c r="F153" i="3"/>
  <c r="E153" i="3"/>
  <c r="D153" i="3"/>
  <c r="C153" i="3"/>
  <c r="F142" i="3"/>
  <c r="F143" i="3" s="1"/>
  <c r="E142" i="3"/>
  <c r="E143" i="3" s="1"/>
  <c r="D142" i="3"/>
  <c r="D143" i="3" s="1"/>
  <c r="C142" i="3"/>
  <c r="C143" i="3" s="1"/>
  <c r="F136" i="3"/>
  <c r="E136" i="3"/>
  <c r="D136" i="3"/>
  <c r="C136" i="3"/>
  <c r="F127" i="3"/>
  <c r="E127" i="3"/>
  <c r="E128" i="3" s="1"/>
  <c r="D127" i="3"/>
  <c r="C127" i="3"/>
  <c r="C128" i="3" s="1"/>
  <c r="E121" i="3"/>
  <c r="C121" i="3"/>
  <c r="F117" i="3"/>
  <c r="F121" i="3" s="1"/>
  <c r="D117" i="3"/>
  <c r="D121" i="3" s="1"/>
  <c r="F111" i="3"/>
  <c r="F112" i="3" s="1"/>
  <c r="E111" i="3"/>
  <c r="E112" i="3" s="1"/>
  <c r="D111" i="3"/>
  <c r="D112" i="3" s="1"/>
  <c r="C111" i="3"/>
  <c r="C112" i="3" s="1"/>
  <c r="F105" i="3"/>
  <c r="E105" i="3"/>
  <c r="D105" i="3"/>
  <c r="C105" i="3"/>
  <c r="F94" i="3"/>
  <c r="E94" i="3"/>
  <c r="D94" i="3"/>
  <c r="C94" i="3"/>
  <c r="C95" i="3" s="1"/>
  <c r="C88" i="3"/>
  <c r="F86" i="3"/>
  <c r="F88" i="3" s="1"/>
  <c r="E86" i="3"/>
  <c r="E88" i="3" s="1"/>
  <c r="D86" i="3"/>
  <c r="D88" i="3" s="1"/>
  <c r="F79" i="3"/>
  <c r="F80" i="3" s="1"/>
  <c r="E79" i="3"/>
  <c r="E80" i="3" s="1"/>
  <c r="D79" i="3"/>
  <c r="D80" i="3" s="1"/>
  <c r="C79" i="3"/>
  <c r="C80" i="3" s="1"/>
  <c r="F73" i="3"/>
  <c r="E73" i="3"/>
  <c r="D73" i="3"/>
  <c r="C73" i="3"/>
  <c r="F63" i="3"/>
  <c r="F64" i="3" s="1"/>
  <c r="E63" i="3"/>
  <c r="E64" i="3" s="1"/>
  <c r="D63" i="3"/>
  <c r="D64" i="3" s="1"/>
  <c r="C63" i="3"/>
  <c r="C64" i="3" s="1"/>
  <c r="F57" i="3"/>
  <c r="E57" i="3"/>
  <c r="D57" i="3"/>
  <c r="C57" i="3"/>
  <c r="F47" i="3"/>
  <c r="F48" i="3" s="1"/>
  <c r="E47" i="3"/>
  <c r="E48" i="3" s="1"/>
  <c r="D47" i="3"/>
  <c r="D48" i="3" s="1"/>
  <c r="C47" i="3"/>
  <c r="C48" i="3" s="1"/>
  <c r="F41" i="3"/>
  <c r="E41" i="3"/>
  <c r="D41" i="3"/>
  <c r="C41" i="3"/>
  <c r="F32" i="3"/>
  <c r="F33" i="3" s="1"/>
  <c r="E32" i="3"/>
  <c r="E33" i="3" s="1"/>
  <c r="D32" i="3"/>
  <c r="D33" i="3" s="1"/>
  <c r="C32" i="3"/>
  <c r="C33" i="3" s="1"/>
  <c r="F26" i="3"/>
  <c r="D26" i="3"/>
  <c r="E25" i="3"/>
  <c r="E26" i="3" s="1"/>
  <c r="D25" i="3"/>
  <c r="C25" i="3"/>
  <c r="C26" i="3" s="1"/>
  <c r="F16" i="3"/>
  <c r="E16" i="3"/>
  <c r="D16" i="3"/>
  <c r="C16" i="3"/>
  <c r="F8" i="3"/>
  <c r="F10" i="3" s="1"/>
  <c r="E8" i="3"/>
  <c r="E10" i="3" s="1"/>
  <c r="D8" i="3"/>
  <c r="D10" i="3" s="1"/>
  <c r="C8" i="3"/>
  <c r="C10" i="3" s="1"/>
  <c r="K294" i="2"/>
  <c r="J294" i="2"/>
  <c r="I294" i="2"/>
  <c r="H294" i="2"/>
  <c r="F294" i="2"/>
  <c r="E294" i="2"/>
  <c r="D294" i="2"/>
  <c r="C294" i="2"/>
  <c r="K289" i="2"/>
  <c r="J289" i="2"/>
  <c r="I289" i="2"/>
  <c r="H289" i="2"/>
  <c r="F289" i="2"/>
  <c r="E289" i="2"/>
  <c r="D289" i="2"/>
  <c r="C289" i="2"/>
  <c r="K280" i="2"/>
  <c r="K295" i="2" s="1"/>
  <c r="J280" i="2"/>
  <c r="J295" i="2" s="1"/>
  <c r="I280" i="2"/>
  <c r="I295" i="2" s="1"/>
  <c r="H280" i="2"/>
  <c r="H295" i="2" s="1"/>
  <c r="F280" i="2"/>
  <c r="F295" i="2" s="1"/>
  <c r="E280" i="2"/>
  <c r="E295" i="2" s="1"/>
  <c r="D280" i="2"/>
  <c r="D295" i="2" s="1"/>
  <c r="C280" i="2"/>
  <c r="C295" i="2" s="1"/>
  <c r="K270" i="2"/>
  <c r="J270" i="2"/>
  <c r="I270" i="2"/>
  <c r="H270" i="2"/>
  <c r="F270" i="2"/>
  <c r="E270" i="2"/>
  <c r="D270" i="2"/>
  <c r="C270" i="2"/>
  <c r="K265" i="2"/>
  <c r="J265" i="2"/>
  <c r="I265" i="2"/>
  <c r="H265" i="2"/>
  <c r="F265" i="2"/>
  <c r="E265" i="2"/>
  <c r="D265" i="2"/>
  <c r="C265" i="2"/>
  <c r="K255" i="2"/>
  <c r="K271" i="2" s="1"/>
  <c r="J255" i="2"/>
  <c r="J271" i="2" s="1"/>
  <c r="I255" i="2"/>
  <c r="I271" i="2" s="1"/>
  <c r="H255" i="2"/>
  <c r="H271" i="2" s="1"/>
  <c r="F255" i="2"/>
  <c r="F271" i="2" s="1"/>
  <c r="E255" i="2"/>
  <c r="E271" i="2" s="1"/>
  <c r="D255" i="2"/>
  <c r="D271" i="2" s="1"/>
  <c r="C255" i="2"/>
  <c r="C271" i="2" s="1"/>
  <c r="K243" i="2"/>
  <c r="J243" i="2"/>
  <c r="I243" i="2"/>
  <c r="H243" i="2"/>
  <c r="F243" i="2"/>
  <c r="E243" i="2"/>
  <c r="D243" i="2"/>
  <c r="C243" i="2"/>
  <c r="K238" i="2"/>
  <c r="J238" i="2"/>
  <c r="I238" i="2"/>
  <c r="H238" i="2"/>
  <c r="F238" i="2"/>
  <c r="E238" i="2"/>
  <c r="D238" i="2"/>
  <c r="C238" i="2"/>
  <c r="K230" i="2"/>
  <c r="K244" i="2" s="1"/>
  <c r="J230" i="2"/>
  <c r="J244" i="2" s="1"/>
  <c r="I230" i="2"/>
  <c r="I244" i="2" s="1"/>
  <c r="H230" i="2"/>
  <c r="H244" i="2" s="1"/>
  <c r="F230" i="2"/>
  <c r="F244" i="2" s="1"/>
  <c r="C230" i="2"/>
  <c r="C244" i="2" s="1"/>
  <c r="E229" i="2"/>
  <c r="E230" i="2" s="1"/>
  <c r="D229" i="2"/>
  <c r="D230" i="2" s="1"/>
  <c r="D244" i="2" s="1"/>
  <c r="C229" i="2"/>
  <c r="K219" i="2"/>
  <c r="J219" i="2"/>
  <c r="I219" i="2"/>
  <c r="H219" i="2"/>
  <c r="F219" i="2"/>
  <c r="E219" i="2"/>
  <c r="D219" i="2"/>
  <c r="C219" i="2"/>
  <c r="K214" i="2"/>
  <c r="K220" i="2" s="1"/>
  <c r="J214" i="2"/>
  <c r="I214" i="2"/>
  <c r="H214" i="2"/>
  <c r="E214" i="2"/>
  <c r="F208" i="2"/>
  <c r="F214" i="2" s="1"/>
  <c r="F220" i="2" s="1"/>
  <c r="D208" i="2"/>
  <c r="D214" i="2" s="1"/>
  <c r="C208" i="2"/>
  <c r="C214" i="2" s="1"/>
  <c r="K205" i="2"/>
  <c r="J205" i="2"/>
  <c r="J220" i="2" s="1"/>
  <c r="I205" i="2"/>
  <c r="I220" i="2" s="1"/>
  <c r="H205" i="2"/>
  <c r="H220" i="2" s="1"/>
  <c r="F205" i="2"/>
  <c r="E205" i="2"/>
  <c r="E220" i="2" s="1"/>
  <c r="D205" i="2"/>
  <c r="D220" i="2" s="1"/>
  <c r="C205" i="2"/>
  <c r="C220" i="2" s="1"/>
  <c r="K194" i="2"/>
  <c r="J194" i="2"/>
  <c r="I194" i="2"/>
  <c r="H194" i="2"/>
  <c r="F194" i="2"/>
  <c r="E194" i="2"/>
  <c r="D194" i="2"/>
  <c r="C194" i="2"/>
  <c r="K189" i="2"/>
  <c r="J189" i="2"/>
  <c r="I189" i="2"/>
  <c r="H189" i="2"/>
  <c r="F189" i="2"/>
  <c r="E189" i="2"/>
  <c r="D189" i="2"/>
  <c r="C189" i="2"/>
  <c r="K180" i="2"/>
  <c r="K195" i="2" s="1"/>
  <c r="J180" i="2"/>
  <c r="J195" i="2" s="1"/>
  <c r="I180" i="2"/>
  <c r="I195" i="2" s="1"/>
  <c r="H180" i="2"/>
  <c r="H195" i="2" s="1"/>
  <c r="E180" i="2"/>
  <c r="E195" i="2" s="1"/>
  <c r="E178" i="2"/>
  <c r="D178" i="2"/>
  <c r="C178" i="2"/>
  <c r="C180" i="2" s="1"/>
  <c r="C195" i="2" s="1"/>
  <c r="F176" i="2"/>
  <c r="F180" i="2" s="1"/>
  <c r="F195" i="2" s="1"/>
  <c r="D176" i="2"/>
  <c r="D180" i="2" s="1"/>
  <c r="D195" i="2" s="1"/>
  <c r="K170" i="2"/>
  <c r="J170" i="2"/>
  <c r="I170" i="2"/>
  <c r="H170" i="2"/>
  <c r="F170" i="2"/>
  <c r="E170" i="2"/>
  <c r="D170" i="2"/>
  <c r="C170" i="2"/>
  <c r="K165" i="2"/>
  <c r="J165" i="2"/>
  <c r="I165" i="2"/>
  <c r="H165" i="2"/>
  <c r="F165" i="2"/>
  <c r="E165" i="2"/>
  <c r="D165" i="2"/>
  <c r="C165" i="2"/>
  <c r="K157" i="2"/>
  <c r="K171" i="2" s="1"/>
  <c r="J157" i="2"/>
  <c r="J171" i="2" s="1"/>
  <c r="I157" i="2"/>
  <c r="I171" i="2" s="1"/>
  <c r="H157" i="2"/>
  <c r="H171" i="2" s="1"/>
  <c r="F157" i="2"/>
  <c r="F171" i="2" s="1"/>
  <c r="E156" i="2"/>
  <c r="E157" i="2" s="1"/>
  <c r="E171" i="2" s="1"/>
  <c r="D156" i="2"/>
  <c r="D157" i="2" s="1"/>
  <c r="D171" i="2" s="1"/>
  <c r="C156" i="2"/>
  <c r="C157" i="2" s="1"/>
  <c r="C171" i="2" s="1"/>
  <c r="K142" i="2"/>
  <c r="J142" i="2"/>
  <c r="I142" i="2"/>
  <c r="H142" i="2"/>
  <c r="F142" i="2"/>
  <c r="E142" i="2"/>
  <c r="D142" i="2"/>
  <c r="C142" i="2"/>
  <c r="K137" i="2"/>
  <c r="J137" i="2"/>
  <c r="I137" i="2"/>
  <c r="H137" i="2"/>
  <c r="E137" i="2"/>
  <c r="F132" i="2"/>
  <c r="F137" i="2" s="1"/>
  <c r="E132" i="2"/>
  <c r="D132" i="2"/>
  <c r="D137" i="2" s="1"/>
  <c r="C132" i="2"/>
  <c r="C137" i="2" s="1"/>
  <c r="K129" i="2"/>
  <c r="K143" i="2" s="1"/>
  <c r="J129" i="2"/>
  <c r="J143" i="2" s="1"/>
  <c r="I129" i="2"/>
  <c r="I143" i="2" s="1"/>
  <c r="H129" i="2"/>
  <c r="H143" i="2" s="1"/>
  <c r="C129" i="2"/>
  <c r="F127" i="2"/>
  <c r="F129" i="2" s="1"/>
  <c r="F143" i="2" s="1"/>
  <c r="E127" i="2"/>
  <c r="E129" i="2" s="1"/>
  <c r="E143" i="2" s="1"/>
  <c r="D127" i="2"/>
  <c r="D129" i="2" s="1"/>
  <c r="D143" i="2" s="1"/>
  <c r="K120" i="2"/>
  <c r="J120" i="2"/>
  <c r="I120" i="2"/>
  <c r="H120" i="2"/>
  <c r="F120" i="2"/>
  <c r="E120" i="2"/>
  <c r="D120" i="2"/>
  <c r="C120" i="2"/>
  <c r="K115" i="2"/>
  <c r="J115" i="2"/>
  <c r="I115" i="2"/>
  <c r="H115" i="2"/>
  <c r="F115" i="2"/>
  <c r="E115" i="2"/>
  <c r="D115" i="2"/>
  <c r="C115" i="2"/>
  <c r="K107" i="2"/>
  <c r="K121" i="2" s="1"/>
  <c r="J107" i="2"/>
  <c r="J121" i="2" s="1"/>
  <c r="I107" i="2"/>
  <c r="I121" i="2" s="1"/>
  <c r="H107" i="2"/>
  <c r="H121" i="2" s="1"/>
  <c r="F107" i="2"/>
  <c r="F121" i="2" s="1"/>
  <c r="D107" i="2"/>
  <c r="D121" i="2" s="1"/>
  <c r="E105" i="2"/>
  <c r="E107" i="2" s="1"/>
  <c r="E121" i="2" s="1"/>
  <c r="D105" i="2"/>
  <c r="C105" i="2"/>
  <c r="C107" i="2" s="1"/>
  <c r="C121" i="2" s="1"/>
  <c r="K96" i="2"/>
  <c r="J96" i="2"/>
  <c r="I96" i="2"/>
  <c r="H96" i="2"/>
  <c r="F96" i="2"/>
  <c r="E96" i="2"/>
  <c r="D96" i="2"/>
  <c r="C96" i="2"/>
  <c r="K91" i="2"/>
  <c r="J91" i="2"/>
  <c r="I91" i="2"/>
  <c r="H91" i="2"/>
  <c r="F91" i="2"/>
  <c r="E91" i="2"/>
  <c r="D91" i="2"/>
  <c r="C91" i="2"/>
  <c r="K82" i="2"/>
  <c r="K97" i="2" s="1"/>
  <c r="J82" i="2"/>
  <c r="J97" i="2" s="1"/>
  <c r="I82" i="2"/>
  <c r="I97" i="2" s="1"/>
  <c r="H82" i="2"/>
  <c r="H97" i="2" s="1"/>
  <c r="F82" i="2"/>
  <c r="F97" i="2" s="1"/>
  <c r="E82" i="2"/>
  <c r="E97" i="2" s="1"/>
  <c r="D82" i="2"/>
  <c r="D97" i="2" s="1"/>
  <c r="C82" i="2"/>
  <c r="C97" i="2" s="1"/>
  <c r="K72" i="2"/>
  <c r="J72" i="2"/>
  <c r="I72" i="2"/>
  <c r="H72" i="2"/>
  <c r="F72" i="2"/>
  <c r="E72" i="2"/>
  <c r="D72" i="2"/>
  <c r="C72" i="2"/>
  <c r="K67" i="2"/>
  <c r="J67" i="2"/>
  <c r="I67" i="2"/>
  <c r="H67" i="2"/>
  <c r="H73" i="2" s="1"/>
  <c r="E67" i="2"/>
  <c r="C67" i="2"/>
  <c r="C73" i="2" s="1"/>
  <c r="F61" i="2"/>
  <c r="F67" i="2" s="1"/>
  <c r="D61" i="2"/>
  <c r="D67" i="2" s="1"/>
  <c r="K58" i="2"/>
  <c r="K73" i="2" s="1"/>
  <c r="J58" i="2"/>
  <c r="J73" i="2" s="1"/>
  <c r="I58" i="2"/>
  <c r="I73" i="2" s="1"/>
  <c r="H58" i="2"/>
  <c r="F58" i="2"/>
  <c r="E58" i="2"/>
  <c r="E73" i="2" s="1"/>
  <c r="D58" i="2"/>
  <c r="D73" i="2" s="1"/>
  <c r="C58" i="2"/>
  <c r="K48" i="2"/>
  <c r="J48" i="2"/>
  <c r="I48" i="2"/>
  <c r="H48" i="2"/>
  <c r="F48" i="2"/>
  <c r="E48" i="2"/>
  <c r="D48" i="2"/>
  <c r="C48" i="2"/>
  <c r="K43" i="2"/>
  <c r="J43" i="2"/>
  <c r="I43" i="2"/>
  <c r="H43" i="2"/>
  <c r="F38" i="2"/>
  <c r="F43" i="2" s="1"/>
  <c r="E38" i="2"/>
  <c r="E43" i="2" s="1"/>
  <c r="D38" i="2"/>
  <c r="D43" i="2" s="1"/>
  <c r="C38" i="2"/>
  <c r="C43" i="2" s="1"/>
  <c r="K35" i="2"/>
  <c r="K49" i="2" s="1"/>
  <c r="J35" i="2"/>
  <c r="J49" i="2" s="1"/>
  <c r="I35" i="2"/>
  <c r="I49" i="2" s="1"/>
  <c r="H35" i="2"/>
  <c r="H49" i="2" s="1"/>
  <c r="E35" i="2"/>
  <c r="E34" i="2"/>
  <c r="D34" i="2"/>
  <c r="C34" i="2"/>
  <c r="F31" i="2"/>
  <c r="F35" i="2" s="1"/>
  <c r="F49" i="2" s="1"/>
  <c r="E31" i="2"/>
  <c r="D31" i="2"/>
  <c r="D35" i="2" s="1"/>
  <c r="D49" i="2" s="1"/>
  <c r="C31" i="2"/>
  <c r="C35" i="2" s="1"/>
  <c r="C49" i="2" s="1"/>
  <c r="K25" i="2"/>
  <c r="J25" i="2"/>
  <c r="I25" i="2"/>
  <c r="H25" i="2"/>
  <c r="F25" i="2"/>
  <c r="E25" i="2"/>
  <c r="D25" i="2"/>
  <c r="C25" i="2"/>
  <c r="K20" i="2"/>
  <c r="J20" i="2"/>
  <c r="I20" i="2"/>
  <c r="H20" i="2"/>
  <c r="F20" i="2"/>
  <c r="E20" i="2"/>
  <c r="D20" i="2"/>
  <c r="C20" i="2"/>
  <c r="K8" i="2"/>
  <c r="K10" i="2" s="1"/>
  <c r="K26" i="2" s="1"/>
  <c r="J8" i="2"/>
  <c r="J10" i="2" s="1"/>
  <c r="J26" i="2" s="1"/>
  <c r="I8" i="2"/>
  <c r="I10" i="2" s="1"/>
  <c r="I26" i="2" s="1"/>
  <c r="H8" i="2"/>
  <c r="H10" i="2" s="1"/>
  <c r="H26" i="2" s="1"/>
  <c r="F8" i="2"/>
  <c r="F10" i="2" s="1"/>
  <c r="F26" i="2" s="1"/>
  <c r="E8" i="2"/>
  <c r="E10" i="2" s="1"/>
  <c r="E26" i="2" s="1"/>
  <c r="D8" i="2"/>
  <c r="D10" i="2" s="1"/>
  <c r="D26" i="2" s="1"/>
  <c r="C8" i="2"/>
  <c r="C10" i="2" s="1"/>
  <c r="C26" i="2" s="1"/>
  <c r="H49" i="13" l="1"/>
  <c r="C49" i="13"/>
  <c r="H272" i="10"/>
  <c r="H221" i="10"/>
  <c r="D49" i="10"/>
  <c r="C196" i="10"/>
  <c r="D181" i="10"/>
  <c r="D196" i="10" s="1"/>
  <c r="D143" i="10"/>
  <c r="I73" i="10"/>
  <c r="F73" i="10"/>
  <c r="H26" i="10"/>
  <c r="E20" i="9"/>
  <c r="D38" i="9"/>
  <c r="F56" i="9"/>
  <c r="D75" i="9"/>
  <c r="D93" i="9"/>
  <c r="D130" i="9"/>
  <c r="D149" i="9"/>
  <c r="D167" i="9"/>
  <c r="C186" i="9"/>
  <c r="C205" i="9"/>
  <c r="C224" i="9"/>
  <c r="E38" i="9"/>
  <c r="C56" i="9"/>
  <c r="E75" i="9"/>
  <c r="E93" i="9"/>
  <c r="E130" i="9"/>
  <c r="E149" i="9"/>
  <c r="D186" i="9"/>
  <c r="D205" i="9"/>
  <c r="D224" i="9"/>
  <c r="F38" i="9"/>
  <c r="E56" i="9"/>
  <c r="F75" i="9"/>
  <c r="F93" i="9"/>
  <c r="F130" i="9"/>
  <c r="E186" i="9"/>
  <c r="E205" i="9"/>
  <c r="E224" i="9"/>
  <c r="D20" i="9"/>
  <c r="D56" i="9"/>
  <c r="C75" i="9"/>
  <c r="C93" i="9"/>
  <c r="C110" i="9"/>
  <c r="C130" i="9"/>
  <c r="C149" i="9"/>
  <c r="E167" i="9"/>
  <c r="F186" i="9"/>
  <c r="F205" i="9"/>
  <c r="F224" i="9"/>
  <c r="D49" i="13"/>
  <c r="F49" i="13"/>
  <c r="C17" i="11"/>
  <c r="D17" i="11"/>
  <c r="F95" i="11"/>
  <c r="E17" i="11"/>
  <c r="C33" i="11"/>
  <c r="F17" i="11"/>
  <c r="D95" i="11"/>
  <c r="F128" i="11"/>
  <c r="D73" i="10"/>
  <c r="C143" i="10"/>
  <c r="F221" i="10"/>
  <c r="F20" i="9"/>
  <c r="E110" i="9"/>
  <c r="C20" i="9"/>
  <c r="F110" i="9"/>
  <c r="F149" i="9"/>
  <c r="C38" i="9"/>
  <c r="F160" i="3"/>
  <c r="C160" i="3"/>
  <c r="E160" i="3"/>
  <c r="D160" i="3"/>
  <c r="E244" i="2"/>
  <c r="E185" i="1"/>
  <c r="F185" i="1"/>
  <c r="C185" i="1"/>
  <c r="D185" i="1"/>
  <c r="F20" i="1"/>
  <c r="C20" i="1"/>
  <c r="F110" i="1"/>
  <c r="D20" i="1"/>
  <c r="E20" i="1"/>
  <c r="D38" i="1"/>
  <c r="D110" i="1"/>
  <c r="D148" i="1"/>
  <c r="D49" i="6"/>
  <c r="F49" i="6"/>
  <c r="E17" i="3"/>
  <c r="D95" i="3"/>
  <c r="D128" i="3"/>
  <c r="F17" i="3"/>
  <c r="E95" i="3"/>
  <c r="D17" i="3"/>
  <c r="C17" i="3"/>
  <c r="F95" i="3"/>
  <c r="F128" i="3"/>
  <c r="E49" i="2"/>
  <c r="F73" i="2"/>
  <c r="C143" i="2"/>
</calcChain>
</file>

<file path=xl/sharedStrings.xml><?xml version="1.0" encoding="utf-8"?>
<sst xmlns="http://schemas.openxmlformats.org/spreadsheetml/2006/main" count="8373" uniqueCount="266">
  <si>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</si>
  <si>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</si>
  <si>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</si>
  <si>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</si>
  <si>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</si>
  <si>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</si>
  <si>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</si>
  <si>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Белки,гр</t>
  </si>
  <si>
    <t>Жиры,гр</t>
  </si>
  <si>
    <t>Углеводы,гр</t>
  </si>
  <si>
    <t>ККАЛ</t>
  </si>
  <si>
    <t>ЗАВТРАК</t>
  </si>
  <si>
    <t>Каша вязкая молочная рисовая с маслом сливочным</t>
  </si>
  <si>
    <t>200/5</t>
  </si>
  <si>
    <t xml:space="preserve"> Т-100</t>
  </si>
  <si>
    <t>ТТК № 100</t>
  </si>
  <si>
    <t xml:space="preserve">Сыр твердый порциями </t>
  </si>
  <si>
    <t>ТБ-25</t>
  </si>
  <si>
    <t>Москва 1994 таб. № 25</t>
  </si>
  <si>
    <t>Булочка с маком</t>
  </si>
  <si>
    <t>772/1</t>
  </si>
  <si>
    <t>Москва 2004 № 772</t>
  </si>
  <si>
    <t xml:space="preserve">Чай с сахаром </t>
  </si>
  <si>
    <t>200/15</t>
  </si>
  <si>
    <t>Москва 2004 № 685</t>
  </si>
  <si>
    <t>ИТОГО</t>
  </si>
  <si>
    <t>ОБЕД</t>
  </si>
  <si>
    <t>Свекольник со сметаной</t>
  </si>
  <si>
    <t>200/10</t>
  </si>
  <si>
    <t>35/2</t>
  </si>
  <si>
    <t>Пермь2001 № 35</t>
  </si>
  <si>
    <t>Колбасные изделия отварные (колбаса или сосиски)</t>
  </si>
  <si>
    <t>413/1</t>
  </si>
  <si>
    <t>Москва 2004 № 413</t>
  </si>
  <si>
    <t xml:space="preserve">Спагетти отварные </t>
  </si>
  <si>
    <t>Т-114</t>
  </si>
  <si>
    <t>ТТК № 114</t>
  </si>
  <si>
    <t>Овощи консерв. в нарезку (огурец)</t>
  </si>
  <si>
    <t xml:space="preserve">Москва 2011 № 70  </t>
  </si>
  <si>
    <t>Компот из фруктов (компотной смеси)</t>
  </si>
  <si>
    <t>Т-113</t>
  </si>
  <si>
    <t>ТТК № 113</t>
  </si>
  <si>
    <t xml:space="preserve">Хлеб " Дарницкий" </t>
  </si>
  <si>
    <t>Т-11</t>
  </si>
  <si>
    <t>ТТК № 10</t>
  </si>
  <si>
    <t xml:space="preserve">Хлеб "Городской" </t>
  </si>
  <si>
    <t>ТТК № 11</t>
  </si>
  <si>
    <t>ОБЩИЙ ИТОГ</t>
  </si>
  <si>
    <t>ВТОРНИК</t>
  </si>
  <si>
    <t>Фрикадельки "Неженка"</t>
  </si>
  <si>
    <t>Т-257/1</t>
  </si>
  <si>
    <t>ТТК № 257</t>
  </si>
  <si>
    <t>Картофель отварной</t>
  </si>
  <si>
    <t>Москва 2011 № 310</t>
  </si>
  <si>
    <t>Чай с сахаром и лимоном</t>
  </si>
  <si>
    <t>200/15/7</t>
  </si>
  <si>
    <t>Москва 2004 № 686</t>
  </si>
  <si>
    <t>Рассольник "Школьный"</t>
  </si>
  <si>
    <t>200/5/10</t>
  </si>
  <si>
    <t>Т-249</t>
  </si>
  <si>
    <t>ТТК № 249</t>
  </si>
  <si>
    <t>Колбаски мясные с сыром</t>
  </si>
  <si>
    <t>Т-52/2</t>
  </si>
  <si>
    <t>ТТК № 52</t>
  </si>
  <si>
    <t>Каша гречневая рассыпчатая</t>
  </si>
  <si>
    <t>Т-99</t>
  </si>
  <si>
    <t>ТТК № 99</t>
  </si>
  <si>
    <t>Компот из фруктов (яблоки с лимоном)</t>
  </si>
  <si>
    <t>Т-98</t>
  </si>
  <si>
    <t>ТТК № 98</t>
  </si>
  <si>
    <t>СРЕДА</t>
  </si>
  <si>
    <t>Макароны отварные с  сыром</t>
  </si>
  <si>
    <t>204/1</t>
  </si>
  <si>
    <t>Москва 2011 № 204</t>
  </si>
  <si>
    <t>Булочка "Домашняя"</t>
  </si>
  <si>
    <t>Москва 2011 № 424</t>
  </si>
  <si>
    <t>Щи из свежей капусты с картофелем и сметаной</t>
  </si>
  <si>
    <t>Т-106/1</t>
  </si>
  <si>
    <t>ТТК № 106</t>
  </si>
  <si>
    <t>Биточки из мяса птицы</t>
  </si>
  <si>
    <t>294/4</t>
  </si>
  <si>
    <t>Москва 2011 № 294</t>
  </si>
  <si>
    <t>Рис отварной рассыпчатый</t>
  </si>
  <si>
    <t>Т-110/1</t>
  </si>
  <si>
    <t>ТТК 110</t>
  </si>
  <si>
    <t>Компот из сухофруктов (курага)</t>
  </si>
  <si>
    <t>Т-93</t>
  </si>
  <si>
    <t>ТТК № 93</t>
  </si>
  <si>
    <t>ЧЕТВЕРГ</t>
  </si>
  <si>
    <t xml:space="preserve">Запеканка из творога </t>
  </si>
  <si>
    <t>223/4</t>
  </si>
  <si>
    <t>Москва 2011 № 223</t>
  </si>
  <si>
    <t>Молоко сгущенное</t>
  </si>
  <si>
    <t>Т-41</t>
  </si>
  <si>
    <t>ТТК № 41</t>
  </si>
  <si>
    <t>Фрукты свежие (яблоко)</t>
  </si>
  <si>
    <t>Москва 2011 № 338</t>
  </si>
  <si>
    <t>Пюре картофельное</t>
  </si>
  <si>
    <t>Москва 2011 № 312</t>
  </si>
  <si>
    <t>Овощи консервир.(капуста квашеная)</t>
  </si>
  <si>
    <t>ТБ-24/1</t>
  </si>
  <si>
    <t>Москва 1996 таб.№ 24</t>
  </si>
  <si>
    <t>Компот из сухофруктов (изюм)</t>
  </si>
  <si>
    <t>Т-91</t>
  </si>
  <si>
    <t>ТТК № 91</t>
  </si>
  <si>
    <t>ПЯТНИЦА</t>
  </si>
  <si>
    <t>Котлета "Киевская"</t>
  </si>
  <si>
    <t>169/2</t>
  </si>
  <si>
    <t>Москва 2003 № 169</t>
  </si>
  <si>
    <t>ТТК 110/1</t>
  </si>
  <si>
    <t>Борщ из свежей капусты с картофелем  и сметаной</t>
  </si>
  <si>
    <t>Т-107/1</t>
  </si>
  <si>
    <t>ТТК № 107</t>
  </si>
  <si>
    <t>Гуляш из мяса птицы</t>
  </si>
  <si>
    <t>196/1</t>
  </si>
  <si>
    <t>Москва 2003 № 196</t>
  </si>
  <si>
    <t>Вермишель отварная</t>
  </si>
  <si>
    <t xml:space="preserve">Сок фруктовый </t>
  </si>
  <si>
    <t>Москва 2011 № 389</t>
  </si>
  <si>
    <t>СУББОТА</t>
  </si>
  <si>
    <t>Белки, гр</t>
  </si>
  <si>
    <t>Жиры, гр</t>
  </si>
  <si>
    <t>Углеводы, гр</t>
  </si>
  <si>
    <t xml:space="preserve">Каша вязкая молочная пшеничная с маслом сливочным </t>
  </si>
  <si>
    <t>Т-102</t>
  </si>
  <si>
    <t>ТТК № 102</t>
  </si>
  <si>
    <t>Хачапури с сыром</t>
  </si>
  <si>
    <t>11/3</t>
  </si>
  <si>
    <t>Сыктывкар 1990 № 11</t>
  </si>
  <si>
    <t>Суп картофельный с мясными фрикадельками</t>
  </si>
  <si>
    <t>104/1</t>
  </si>
  <si>
    <t>Москва 2011 № 104</t>
  </si>
  <si>
    <t>Ёжики мясные</t>
  </si>
  <si>
    <t>157/4</t>
  </si>
  <si>
    <t>Москва 2003 № 157</t>
  </si>
  <si>
    <t>Рагу овощное</t>
  </si>
  <si>
    <t>Москва 2004 № 541/3</t>
  </si>
  <si>
    <t>Компот из черной смородины</t>
  </si>
  <si>
    <t>Т-89/1</t>
  </si>
  <si>
    <t>ТТК № 89</t>
  </si>
  <si>
    <t>2 неделя</t>
  </si>
  <si>
    <t xml:space="preserve">Колбасные изделия отварные </t>
  </si>
  <si>
    <t>Плов из отварной птицы</t>
  </si>
  <si>
    <t>Т-123/2</t>
  </si>
  <si>
    <t>ТТК № 123</t>
  </si>
  <si>
    <t>Овощи консерв. в нарезку(огурец)</t>
  </si>
  <si>
    <t>11/2</t>
  </si>
  <si>
    <t>Курочка "Аппетитная"</t>
  </si>
  <si>
    <t>Т-248/1</t>
  </si>
  <si>
    <t>ТТК № 248</t>
  </si>
  <si>
    <t>Макаронные изделия отварные</t>
  </si>
  <si>
    <t>Масло сливочное на полив</t>
  </si>
  <si>
    <t>14/1</t>
  </si>
  <si>
    <t>Москва 2011 № 14</t>
  </si>
  <si>
    <t>Зразы "Школьные"</t>
  </si>
  <si>
    <t>159/2</t>
  </si>
  <si>
    <t>Москва 2003 № 159</t>
  </si>
  <si>
    <t>Творожник ванильный</t>
  </si>
  <si>
    <t>Т-29/2</t>
  </si>
  <si>
    <t>ТТК № 29</t>
  </si>
  <si>
    <t>12 и старше</t>
  </si>
  <si>
    <t>240/10</t>
  </si>
  <si>
    <t>Т-100           Т-100/3</t>
  </si>
  <si>
    <t>ТТК № 111</t>
  </si>
  <si>
    <t>250/10</t>
  </si>
  <si>
    <t>ПОЛДНИК</t>
  </si>
  <si>
    <t>Пицца школьная</t>
  </si>
  <si>
    <t>93/3</t>
  </si>
  <si>
    <t>Москва 2003 № 93</t>
  </si>
  <si>
    <t xml:space="preserve">Фрукты свежие </t>
  </si>
  <si>
    <t>200/5/ 10</t>
  </si>
  <si>
    <t>250/10/ 10</t>
  </si>
  <si>
    <t>Кекс "Столичный" (нарезной)</t>
  </si>
  <si>
    <t>Москва 2011 № 446</t>
  </si>
  <si>
    <t>Т-41; Т-41/1</t>
  </si>
  <si>
    <t>Шаньга с творогом</t>
  </si>
  <si>
    <t>14/2</t>
  </si>
  <si>
    <t>Сыктывкар 1990  № 14</t>
  </si>
  <si>
    <t>Йогурт питьевой</t>
  </si>
  <si>
    <t>Москва 2011 № 386</t>
  </si>
  <si>
    <t>Сосиска запеченная в тесте</t>
  </si>
  <si>
    <t>Москва 2011 № 420</t>
  </si>
  <si>
    <t>Т-102;             Т-102/3</t>
  </si>
  <si>
    <t>11/3; 11/2</t>
  </si>
  <si>
    <t>Булочка ромашка</t>
  </si>
  <si>
    <t>Т-254</t>
  </si>
  <si>
    <t>Москва 2011 № 406</t>
  </si>
  <si>
    <t>Т-123/2         Т-123/1</t>
  </si>
  <si>
    <t>Гребешок с вареным сгущенным молоком</t>
  </si>
  <si>
    <t>417/1</t>
  </si>
  <si>
    <t>Москва 2011 № 417</t>
  </si>
  <si>
    <t>250/10/10</t>
  </si>
  <si>
    <t>Багет с колбасой и сыром</t>
  </si>
  <si>
    <t>Т-38/2</t>
  </si>
  <si>
    <t>ТТК № 38</t>
  </si>
  <si>
    <t>Компот из  апельсинов</t>
  </si>
  <si>
    <t>Т-95</t>
  </si>
  <si>
    <t>ТТК № 95</t>
  </si>
  <si>
    <t>Розочки с творожно-фруктовой начинкой</t>
  </si>
  <si>
    <t>Т-58</t>
  </si>
  <si>
    <t>ТТК № 58</t>
  </si>
  <si>
    <t>Кисель из концентрата</t>
  </si>
  <si>
    <t>Пермь 2001 № 247</t>
  </si>
  <si>
    <t>772; 772/1</t>
  </si>
  <si>
    <t>1 прием пищи</t>
  </si>
  <si>
    <t>2 прием пищи</t>
  </si>
  <si>
    <t>Пирожок с вишней</t>
  </si>
  <si>
    <t>406/19</t>
  </si>
  <si>
    <t>Булочка "Ромашка"</t>
  </si>
  <si>
    <t>ТТК № 254</t>
  </si>
  <si>
    <t>Ватрушка с творогом</t>
  </si>
  <si>
    <t>Москва 2011 № 410</t>
  </si>
  <si>
    <t>Пирожок с яблоками</t>
  </si>
  <si>
    <t>406/18</t>
  </si>
  <si>
    <t>Булочка школьная</t>
  </si>
  <si>
    <t>Москва 2011 № 428</t>
  </si>
  <si>
    <t xml:space="preserve"> Т-123/1</t>
  </si>
  <si>
    <t>Сметанник</t>
  </si>
  <si>
    <t>Т-59</t>
  </si>
  <si>
    <t>ТТК № 59</t>
  </si>
  <si>
    <t>1 смена 1 вариант</t>
  </si>
  <si>
    <t>1 смена 2 вариант</t>
  </si>
  <si>
    <t>2 смена 1 вариант</t>
  </si>
  <si>
    <t>2 смена 2 вариант</t>
  </si>
  <si>
    <t>2 смена 3 вариант</t>
  </si>
  <si>
    <t xml:space="preserve">Москва 2011 № 338 </t>
  </si>
  <si>
    <t xml:space="preserve"> </t>
  </si>
  <si>
    <t>Соус красный основной</t>
  </si>
  <si>
    <t>528/1</t>
  </si>
  <si>
    <t>Москва  1994 № 528</t>
  </si>
  <si>
    <t>Соус сметанный с томатом</t>
  </si>
  <si>
    <t>Москва 2011 № 331</t>
  </si>
  <si>
    <t>Колбаса запеченная в тесте</t>
  </si>
  <si>
    <t>Булочка ванильная</t>
  </si>
  <si>
    <t>Москва 2011 № 422</t>
  </si>
  <si>
    <t>Ватрушка со смородиной</t>
  </si>
  <si>
    <t>410/2</t>
  </si>
  <si>
    <t>Модульное меню горячего питания по свободному выбору для группы продленного дня (7-11 лет)</t>
  </si>
  <si>
    <t>1 вариант</t>
  </si>
  <si>
    <t>2 вариант</t>
  </si>
  <si>
    <t>Т-123/1</t>
  </si>
  <si>
    <t>Суп картофельный с горохом</t>
  </si>
  <si>
    <t>102/3</t>
  </si>
  <si>
    <t>Москва 2011 № 102</t>
  </si>
  <si>
    <t>Медальоны из рыбы</t>
  </si>
  <si>
    <t>Т-42/4</t>
  </si>
  <si>
    <t>ТТК № 42</t>
  </si>
  <si>
    <t>Выход,гр</t>
  </si>
  <si>
    <t>Углеводы</t>
  </si>
  <si>
    <t>Рассольник "Ленинградский"</t>
  </si>
  <si>
    <t>Т-104/1</t>
  </si>
  <si>
    <t>ТТК № 104</t>
  </si>
  <si>
    <t>Шницель "Любительский"</t>
  </si>
  <si>
    <t>Т-57/1</t>
  </si>
  <si>
    <t>ТТК № 57</t>
  </si>
  <si>
    <t>Биточки "Особые"</t>
  </si>
  <si>
    <t>Т-21/2</t>
  </si>
  <si>
    <t>ТТК № 21</t>
  </si>
  <si>
    <t>Суп картофельный с макаронными изделиями</t>
  </si>
  <si>
    <t>Т-105/1</t>
  </si>
  <si>
    <t>ТТК № 105</t>
  </si>
  <si>
    <t xml:space="preserve"> 2 вариант</t>
  </si>
  <si>
    <t>3 вариант</t>
  </si>
  <si>
    <t xml:space="preserve"> 1 вариант</t>
  </si>
  <si>
    <t xml:space="preserve"> 3 вариант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</si>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</sst>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/>
    <xf numFmtId="0" fontId="8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5"/>
  <sheetViews>
    <sheetView zoomScale="120" zoomScaleNormal="120" workbookViewId="0">
      <selection activeCell="L229" sqref="L229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229" customWidth="1"/>
    <col min="5" max="5" width="8.5703125" style="229" customWidth="1"/>
    <col min="6" max="6" width="7.5703125" style="229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x14ac:dyDescent="0.25">
      <c r="A1" s="302" t="s">
        <v>0</v>
      </c>
      <c r="B1" s="303"/>
      <c r="C1" s="303"/>
      <c r="D1" s="303"/>
      <c r="E1" s="303"/>
      <c r="F1" s="303"/>
      <c r="G1" s="303"/>
      <c r="H1" s="304"/>
    </row>
    <row r="2" spans="1:8" x14ac:dyDescent="0.25">
      <c r="A2" s="302" t="s">
        <v>1</v>
      </c>
      <c r="B2" s="303"/>
      <c r="C2" s="303"/>
      <c r="D2" s="303"/>
      <c r="E2" s="303"/>
      <c r="F2" s="303"/>
      <c r="G2" s="303"/>
      <c r="H2" s="304"/>
    </row>
    <row r="3" spans="1:8" x14ac:dyDescent="0.25">
      <c r="A3" s="305" t="s">
        <v>2</v>
      </c>
      <c r="B3" s="302" t="s">
        <v>3</v>
      </c>
      <c r="C3" s="303"/>
      <c r="D3" s="303"/>
      <c r="E3" s="303"/>
      <c r="F3" s="303"/>
      <c r="G3" s="307" t="s">
        <v>4</v>
      </c>
      <c r="H3" s="307" t="s">
        <v>5</v>
      </c>
    </row>
    <row r="4" spans="1:8" ht="26.25" customHeight="1" x14ac:dyDescent="0.25">
      <c r="A4" s="306"/>
      <c r="B4" s="2" t="s">
        <v>6</v>
      </c>
      <c r="C4" s="224" t="s">
        <v>7</v>
      </c>
      <c r="D4" s="224" t="s">
        <v>8</v>
      </c>
      <c r="E4" s="224" t="s">
        <v>9</v>
      </c>
      <c r="F4" s="224" t="s">
        <v>10</v>
      </c>
      <c r="G4" s="308"/>
      <c r="H4" s="308"/>
    </row>
    <row r="5" spans="1:8" ht="14.25" customHeight="1" x14ac:dyDescent="0.25">
      <c r="A5" s="309" t="s">
        <v>11</v>
      </c>
      <c r="B5" s="310"/>
      <c r="C5" s="311"/>
      <c r="D5" s="311"/>
      <c r="E5" s="311"/>
      <c r="F5" s="311"/>
      <c r="G5" s="310"/>
      <c r="H5" s="312"/>
    </row>
    <row r="6" spans="1:8" s="50" customFormat="1" ht="24" customHeight="1" x14ac:dyDescent="0.2">
      <c r="A6" s="47" t="s">
        <v>12</v>
      </c>
      <c r="B6" s="29" t="s">
        <v>13</v>
      </c>
      <c r="C6" s="6">
        <v>5.96</v>
      </c>
      <c r="D6" s="6">
        <v>7.25</v>
      </c>
      <c r="E6" s="6">
        <v>42.89</v>
      </c>
      <c r="F6" s="6">
        <v>261</v>
      </c>
      <c r="G6" s="28" t="s">
        <v>14</v>
      </c>
      <c r="H6" s="8" t="s">
        <v>15</v>
      </c>
    </row>
    <row r="7" spans="1:8" ht="15" customHeight="1" x14ac:dyDescent="0.25">
      <c r="A7" s="51" t="s">
        <v>16</v>
      </c>
      <c r="B7" s="39">
        <v>20</v>
      </c>
      <c r="C7" s="52">
        <v>4.6399999999999997</v>
      </c>
      <c r="D7" s="52">
        <v>5.9</v>
      </c>
      <c r="E7" s="52">
        <v>0</v>
      </c>
      <c r="F7" s="52">
        <v>72</v>
      </c>
      <c r="G7" s="37" t="s">
        <v>17</v>
      </c>
      <c r="H7" s="51" t="s">
        <v>18</v>
      </c>
    </row>
    <row r="8" spans="1:8" ht="15" customHeight="1" x14ac:dyDescent="0.25">
      <c r="A8" s="178" t="s">
        <v>19</v>
      </c>
      <c r="B8" s="7">
        <v>60</v>
      </c>
      <c r="C8" s="6">
        <f>2.1*2</f>
        <v>4.2</v>
      </c>
      <c r="D8" s="6">
        <f>1.68*2</f>
        <v>3.36</v>
      </c>
      <c r="E8" s="6">
        <f>9.06*2</f>
        <v>18.12</v>
      </c>
      <c r="F8" s="6">
        <f>61.44*2</f>
        <v>122.88</v>
      </c>
      <c r="G8" s="10" t="s">
        <v>20</v>
      </c>
      <c r="H8" s="4" t="s">
        <v>21</v>
      </c>
    </row>
    <row r="9" spans="1:8" ht="15" customHeight="1" x14ac:dyDescent="0.25">
      <c r="A9" s="8" t="s">
        <v>22</v>
      </c>
      <c r="B9" s="12" t="s">
        <v>23</v>
      </c>
      <c r="C9" s="57">
        <v>7.0000000000000007E-2</v>
      </c>
      <c r="D9" s="57">
        <v>0.02</v>
      </c>
      <c r="E9" s="57">
        <v>15</v>
      </c>
      <c r="F9" s="57">
        <v>60</v>
      </c>
      <c r="G9" s="12">
        <v>685</v>
      </c>
      <c r="H9" s="34" t="s">
        <v>24</v>
      </c>
    </row>
    <row r="10" spans="1:8" x14ac:dyDescent="0.25">
      <c r="A10" s="16" t="s">
        <v>25</v>
      </c>
      <c r="B10" s="17"/>
      <c r="C10" s="26">
        <f>SUM(C6:C9)</f>
        <v>14.870000000000001</v>
      </c>
      <c r="D10" s="26">
        <f t="shared" ref="D10:F10" si="0">SUM(D6:D9)</f>
        <v>16.53</v>
      </c>
      <c r="E10" s="26">
        <f t="shared" si="0"/>
        <v>76.010000000000005</v>
      </c>
      <c r="F10" s="26">
        <f t="shared" si="0"/>
        <v>515.88</v>
      </c>
      <c r="G10" s="17"/>
      <c r="H10" s="4"/>
    </row>
    <row r="11" spans="1:8" x14ac:dyDescent="0.25">
      <c r="A11" s="302" t="s">
        <v>26</v>
      </c>
      <c r="B11" s="303"/>
      <c r="C11" s="303"/>
      <c r="D11" s="303"/>
      <c r="E11" s="303"/>
      <c r="F11" s="303"/>
      <c r="G11" s="303"/>
      <c r="H11" s="304"/>
    </row>
    <row r="12" spans="1:8" ht="14.25" customHeight="1" x14ac:dyDescent="0.25">
      <c r="A12" s="4" t="s">
        <v>27</v>
      </c>
      <c r="B12" s="5" t="s">
        <v>28</v>
      </c>
      <c r="C12" s="6">
        <v>1.6</v>
      </c>
      <c r="D12" s="6">
        <v>5.3</v>
      </c>
      <c r="E12" s="6">
        <v>8.4</v>
      </c>
      <c r="F12" s="6">
        <v>87.5</v>
      </c>
      <c r="G12" s="7" t="s">
        <v>29</v>
      </c>
      <c r="H12" s="8" t="s">
        <v>30</v>
      </c>
    </row>
    <row r="13" spans="1:8" ht="22.5" customHeight="1" x14ac:dyDescent="0.25">
      <c r="A13" s="4" t="s">
        <v>31</v>
      </c>
      <c r="B13" s="15">
        <v>90</v>
      </c>
      <c r="C13" s="57">
        <v>10.8</v>
      </c>
      <c r="D13" s="57">
        <v>19.8</v>
      </c>
      <c r="E13" s="57">
        <v>0</v>
      </c>
      <c r="F13" s="57">
        <v>221.4</v>
      </c>
      <c r="G13" s="15" t="s">
        <v>32</v>
      </c>
      <c r="H13" s="8" t="s">
        <v>33</v>
      </c>
    </row>
    <row r="14" spans="1:8" x14ac:dyDescent="0.25">
      <c r="A14" s="4" t="s">
        <v>34</v>
      </c>
      <c r="B14" s="126">
        <v>150</v>
      </c>
      <c r="C14" s="225">
        <v>5.52</v>
      </c>
      <c r="D14" s="225">
        <v>4.51</v>
      </c>
      <c r="E14" s="225">
        <v>26.45</v>
      </c>
      <c r="F14" s="225">
        <v>168.45</v>
      </c>
      <c r="G14" s="10" t="s">
        <v>35</v>
      </c>
      <c r="H14" s="4" t="s">
        <v>36</v>
      </c>
    </row>
    <row r="15" spans="1:8" ht="14.25" customHeight="1" x14ac:dyDescent="0.25">
      <c r="A15" s="43" t="s">
        <v>37</v>
      </c>
      <c r="B15" s="7">
        <v>20</v>
      </c>
      <c r="C15" s="6">
        <v>0.16</v>
      </c>
      <c r="D15" s="6">
        <v>0.02</v>
      </c>
      <c r="E15" s="6">
        <v>0.34</v>
      </c>
      <c r="F15" s="6">
        <v>2</v>
      </c>
      <c r="G15" s="13">
        <v>70</v>
      </c>
      <c r="H15" s="8" t="s">
        <v>38</v>
      </c>
    </row>
    <row r="16" spans="1:8" ht="12" customHeight="1" x14ac:dyDescent="0.25">
      <c r="A16" s="4" t="s">
        <v>39</v>
      </c>
      <c r="B16" s="12">
        <v>200</v>
      </c>
      <c r="C16" s="226">
        <v>0.15</v>
      </c>
      <c r="D16" s="226">
        <v>0.06</v>
      </c>
      <c r="E16" s="226">
        <v>20.65</v>
      </c>
      <c r="F16" s="226">
        <v>82.9</v>
      </c>
      <c r="G16" s="7" t="s">
        <v>40</v>
      </c>
      <c r="H16" s="8" t="s">
        <v>41</v>
      </c>
    </row>
    <row r="17" spans="1:13" ht="12.6" customHeight="1" x14ac:dyDescent="0.25">
      <c r="A17" s="14" t="s">
        <v>42</v>
      </c>
      <c r="B17" s="7">
        <v>40</v>
      </c>
      <c r="C17" s="53">
        <v>2.6</v>
      </c>
      <c r="D17" s="53">
        <v>0.4</v>
      </c>
      <c r="E17" s="53">
        <v>17.2</v>
      </c>
      <c r="F17" s="53">
        <v>85</v>
      </c>
      <c r="G17" s="7" t="s">
        <v>43</v>
      </c>
      <c r="H17" s="4" t="s">
        <v>44</v>
      </c>
    </row>
    <row r="18" spans="1:13" x14ac:dyDescent="0.25">
      <c r="A18" s="14" t="s">
        <v>45</v>
      </c>
      <c r="B18" s="15">
        <v>40</v>
      </c>
      <c r="C18" s="53">
        <v>3.2</v>
      </c>
      <c r="D18" s="53">
        <v>0.4</v>
      </c>
      <c r="E18" s="53">
        <v>20.399999999999999</v>
      </c>
      <c r="F18" s="53">
        <v>100</v>
      </c>
      <c r="G18" s="15" t="s">
        <v>43</v>
      </c>
      <c r="H18" s="8" t="s">
        <v>46</v>
      </c>
    </row>
    <row r="19" spans="1:13" s="20" customFormat="1" x14ac:dyDescent="0.25">
      <c r="A19" s="16" t="s">
        <v>25</v>
      </c>
      <c r="B19" s="17"/>
      <c r="C19" s="26">
        <f>SUM(C12:C18)</f>
        <v>24.03</v>
      </c>
      <c r="D19" s="26">
        <f>SUM(D12:D18)</f>
        <v>30.489999999999995</v>
      </c>
      <c r="E19" s="26">
        <f>SUM(E12:E18)</f>
        <v>93.44</v>
      </c>
      <c r="F19" s="26">
        <f>SUM(F12:F18)</f>
        <v>747.25</v>
      </c>
      <c r="G19" s="17"/>
      <c r="H19" s="19"/>
    </row>
    <row r="20" spans="1:13" s="20" customFormat="1" x14ac:dyDescent="0.25">
      <c r="A20" s="16" t="s">
        <v>47</v>
      </c>
      <c r="B20" s="17"/>
      <c r="C20" s="26">
        <f>C19+C10</f>
        <v>38.900000000000006</v>
      </c>
      <c r="D20" s="26">
        <f>D19+D10</f>
        <v>47.019999999999996</v>
      </c>
      <c r="E20" s="26">
        <f>E19+E10</f>
        <v>169.45</v>
      </c>
      <c r="F20" s="26">
        <f>F19+F10</f>
        <v>1263.1300000000001</v>
      </c>
      <c r="G20" s="17"/>
      <c r="H20" s="19"/>
    </row>
    <row r="21" spans="1:13" x14ac:dyDescent="0.25">
      <c r="A21" s="302" t="s">
        <v>48</v>
      </c>
      <c r="B21" s="303"/>
      <c r="C21" s="303"/>
      <c r="D21" s="303"/>
      <c r="E21" s="303"/>
      <c r="F21" s="303"/>
      <c r="G21" s="303"/>
      <c r="H21" s="304"/>
      <c r="M21" s="21"/>
    </row>
    <row r="22" spans="1:13" x14ac:dyDescent="0.25">
      <c r="A22" s="305" t="s">
        <v>2</v>
      </c>
      <c r="B22" s="302" t="s">
        <v>3</v>
      </c>
      <c r="C22" s="303"/>
      <c r="D22" s="303"/>
      <c r="E22" s="303"/>
      <c r="F22" s="303"/>
      <c r="G22" s="307" t="s">
        <v>4</v>
      </c>
      <c r="H22" s="307" t="s">
        <v>5</v>
      </c>
    </row>
    <row r="23" spans="1:13" ht="22.5" customHeight="1" x14ac:dyDescent="0.25">
      <c r="A23" s="306"/>
      <c r="B23" s="2" t="s">
        <v>6</v>
      </c>
      <c r="C23" s="224" t="s">
        <v>7</v>
      </c>
      <c r="D23" s="224" t="s">
        <v>8</v>
      </c>
      <c r="E23" s="224" t="s">
        <v>9</v>
      </c>
      <c r="F23" s="224" t="s">
        <v>10</v>
      </c>
      <c r="G23" s="308"/>
      <c r="H23" s="308"/>
    </row>
    <row r="24" spans="1:13" ht="12.75" customHeight="1" x14ac:dyDescent="0.25">
      <c r="A24" s="309" t="s">
        <v>11</v>
      </c>
      <c r="B24" s="310"/>
      <c r="C24" s="310"/>
      <c r="D24" s="310"/>
      <c r="E24" s="310"/>
      <c r="F24" s="310"/>
      <c r="G24" s="310"/>
      <c r="H24" s="312"/>
    </row>
    <row r="25" spans="1:13" ht="12.75" customHeight="1" x14ac:dyDescent="0.25">
      <c r="A25" s="8" t="s">
        <v>49</v>
      </c>
      <c r="B25" s="29">
        <v>90</v>
      </c>
      <c r="C25" s="6">
        <v>11.5</v>
      </c>
      <c r="D25" s="6">
        <v>11.8</v>
      </c>
      <c r="E25" s="6">
        <v>12.3</v>
      </c>
      <c r="F25" s="6">
        <v>201.4</v>
      </c>
      <c r="G25" s="46" t="s">
        <v>50</v>
      </c>
      <c r="H25" s="4" t="s">
        <v>51</v>
      </c>
    </row>
    <row r="26" spans="1:13" ht="12" customHeight="1" x14ac:dyDescent="0.25">
      <c r="A26" s="14" t="s">
        <v>52</v>
      </c>
      <c r="B26" s="29">
        <v>150</v>
      </c>
      <c r="C26" s="6">
        <v>2.86</v>
      </c>
      <c r="D26" s="6">
        <v>4.32</v>
      </c>
      <c r="E26" s="6">
        <v>23.02</v>
      </c>
      <c r="F26" s="6">
        <v>142.4</v>
      </c>
      <c r="G26" s="7">
        <v>310</v>
      </c>
      <c r="H26" s="8" t="s">
        <v>53</v>
      </c>
    </row>
    <row r="27" spans="1:13" ht="15" customHeight="1" x14ac:dyDescent="0.25">
      <c r="A27" s="23" t="s">
        <v>54</v>
      </c>
      <c r="B27" s="7" t="s">
        <v>55</v>
      </c>
      <c r="C27" s="53">
        <v>0.13</v>
      </c>
      <c r="D27" s="53">
        <v>0.02</v>
      </c>
      <c r="E27" s="53">
        <v>15.2</v>
      </c>
      <c r="F27" s="53">
        <v>62</v>
      </c>
      <c r="G27" s="12">
        <v>686</v>
      </c>
      <c r="H27" s="47" t="s">
        <v>56</v>
      </c>
    </row>
    <row r="28" spans="1:13" x14ac:dyDescent="0.25">
      <c r="A28" s="14" t="s">
        <v>45</v>
      </c>
      <c r="B28" s="15">
        <v>40</v>
      </c>
      <c r="C28" s="53">
        <f>1.6*2</f>
        <v>3.2</v>
      </c>
      <c r="D28" s="53">
        <f>0.2*2</f>
        <v>0.4</v>
      </c>
      <c r="E28" s="53">
        <f>10.2*2</f>
        <v>20.399999999999999</v>
      </c>
      <c r="F28" s="53">
        <v>100</v>
      </c>
      <c r="G28" s="15" t="s">
        <v>43</v>
      </c>
      <c r="H28" s="8" t="s">
        <v>46</v>
      </c>
    </row>
    <row r="29" spans="1:13" s="20" customFormat="1" x14ac:dyDescent="0.25">
      <c r="A29" s="16" t="s">
        <v>25</v>
      </c>
      <c r="B29" s="17"/>
      <c r="C29" s="26">
        <f>SUM(C25:C28)</f>
        <v>17.690000000000001</v>
      </c>
      <c r="D29" s="26">
        <f>SUM(D25:D28)</f>
        <v>16.54</v>
      </c>
      <c r="E29" s="26">
        <f>SUM(E25:E28)</f>
        <v>70.919999999999987</v>
      </c>
      <c r="F29" s="26">
        <f>SUM(F25:F28)</f>
        <v>505.8</v>
      </c>
      <c r="G29" s="17"/>
      <c r="H29" s="19"/>
    </row>
    <row r="30" spans="1:13" ht="10.9" customHeight="1" x14ac:dyDescent="0.25">
      <c r="A30" s="302" t="s">
        <v>26</v>
      </c>
      <c r="B30" s="303"/>
      <c r="C30" s="303"/>
      <c r="D30" s="303"/>
      <c r="E30" s="303"/>
      <c r="F30" s="303"/>
      <c r="G30" s="303"/>
      <c r="H30" s="304"/>
    </row>
    <row r="31" spans="1:13" ht="13.5" customHeight="1" x14ac:dyDescent="0.25">
      <c r="A31" s="4" t="s">
        <v>57</v>
      </c>
      <c r="B31" s="36" t="s">
        <v>58</v>
      </c>
      <c r="C31" s="42">
        <v>1.71</v>
      </c>
      <c r="D31" s="42">
        <v>5.19</v>
      </c>
      <c r="E31" s="42">
        <v>6.89</v>
      </c>
      <c r="F31" s="42">
        <v>81.27</v>
      </c>
      <c r="G31" s="7" t="s">
        <v>59</v>
      </c>
      <c r="H31" s="8" t="s">
        <v>60</v>
      </c>
    </row>
    <row r="32" spans="1:13" ht="11.25" customHeight="1" x14ac:dyDescent="0.25">
      <c r="A32" s="27" t="s">
        <v>61</v>
      </c>
      <c r="B32" s="5">
        <v>90</v>
      </c>
      <c r="C32" s="6">
        <v>15.4</v>
      </c>
      <c r="D32" s="6">
        <v>12.5</v>
      </c>
      <c r="E32" s="6">
        <v>8.9</v>
      </c>
      <c r="F32" s="6">
        <v>209.9</v>
      </c>
      <c r="G32" s="28" t="s">
        <v>62</v>
      </c>
      <c r="H32" s="8" t="s">
        <v>63</v>
      </c>
    </row>
    <row r="33" spans="1:8" ht="12" customHeight="1" x14ac:dyDescent="0.25">
      <c r="A33" s="14" t="s">
        <v>64</v>
      </c>
      <c r="B33" s="29">
        <v>150</v>
      </c>
      <c r="C33" s="226">
        <v>8.6</v>
      </c>
      <c r="D33" s="226">
        <v>6.09</v>
      </c>
      <c r="E33" s="226">
        <v>38.64</v>
      </c>
      <c r="F33" s="226">
        <v>243.75</v>
      </c>
      <c r="G33" s="12" t="s">
        <v>65</v>
      </c>
      <c r="H33" s="30" t="s">
        <v>66</v>
      </c>
    </row>
    <row r="34" spans="1:8" ht="12.75" customHeight="1" x14ac:dyDescent="0.25">
      <c r="A34" s="14" t="s">
        <v>67</v>
      </c>
      <c r="B34" s="22">
        <v>200</v>
      </c>
      <c r="C34" s="226">
        <v>0.14000000000000001</v>
      </c>
      <c r="D34" s="226">
        <v>0.11</v>
      </c>
      <c r="E34" s="226">
        <v>21.52</v>
      </c>
      <c r="F34" s="226">
        <v>87.59</v>
      </c>
      <c r="G34" s="15" t="s">
        <v>68</v>
      </c>
      <c r="H34" s="23" t="s">
        <v>69</v>
      </c>
    </row>
    <row r="35" spans="1:8" ht="12.75" customHeight="1" x14ac:dyDescent="0.25">
      <c r="A35" s="14" t="s">
        <v>42</v>
      </c>
      <c r="B35" s="7">
        <v>40</v>
      </c>
      <c r="C35" s="53">
        <v>2.6</v>
      </c>
      <c r="D35" s="53">
        <v>0.4</v>
      </c>
      <c r="E35" s="53">
        <v>17.2</v>
      </c>
      <c r="F35" s="53">
        <v>85</v>
      </c>
      <c r="G35" s="7" t="s">
        <v>43</v>
      </c>
      <c r="H35" s="4" t="s">
        <v>44</v>
      </c>
    </row>
    <row r="36" spans="1:8" x14ac:dyDescent="0.25">
      <c r="A36" s="14" t="s">
        <v>45</v>
      </c>
      <c r="B36" s="15">
        <v>40</v>
      </c>
      <c r="C36" s="53">
        <v>3.2</v>
      </c>
      <c r="D36" s="53">
        <v>0.4</v>
      </c>
      <c r="E36" s="53">
        <v>20.399999999999999</v>
      </c>
      <c r="F36" s="53">
        <v>100</v>
      </c>
      <c r="G36" s="15" t="s">
        <v>43</v>
      </c>
      <c r="H36" s="8" t="s">
        <v>46</v>
      </c>
    </row>
    <row r="37" spans="1:8" s="20" customFormat="1" x14ac:dyDescent="0.25">
      <c r="A37" s="16" t="s">
        <v>25</v>
      </c>
      <c r="B37" s="17"/>
      <c r="C37" s="26">
        <f>SUM(C31:C36)</f>
        <v>31.650000000000002</v>
      </c>
      <c r="D37" s="26">
        <f>SUM(D31:D36)</f>
        <v>24.689999999999998</v>
      </c>
      <c r="E37" s="26">
        <f>SUM(E31:E36)</f>
        <v>113.55000000000001</v>
      </c>
      <c r="F37" s="26">
        <f>SUM(F31:F36)</f>
        <v>807.5100000000001</v>
      </c>
      <c r="G37" s="17"/>
      <c r="H37" s="19"/>
    </row>
    <row r="38" spans="1:8" s="20" customFormat="1" x14ac:dyDescent="0.25">
      <c r="A38" s="16" t="s">
        <v>47</v>
      </c>
      <c r="B38" s="17"/>
      <c r="C38" s="26">
        <f>C37+C29</f>
        <v>49.34</v>
      </c>
      <c r="D38" s="26">
        <f>D37+D29</f>
        <v>41.23</v>
      </c>
      <c r="E38" s="26">
        <f>E37+E29</f>
        <v>184.47</v>
      </c>
      <c r="F38" s="26">
        <f>F37+F29</f>
        <v>1313.3100000000002</v>
      </c>
      <c r="G38" s="17"/>
      <c r="H38" s="19"/>
    </row>
    <row r="39" spans="1:8" x14ac:dyDescent="0.25">
      <c r="A39" s="302" t="s">
        <v>70</v>
      </c>
      <c r="B39" s="303"/>
      <c r="C39" s="303"/>
      <c r="D39" s="303"/>
      <c r="E39" s="303"/>
      <c r="F39" s="303"/>
      <c r="G39" s="303"/>
      <c r="H39" s="304"/>
    </row>
    <row r="40" spans="1:8" x14ac:dyDescent="0.25">
      <c r="A40" s="305" t="s">
        <v>2</v>
      </c>
      <c r="B40" s="302" t="s">
        <v>3</v>
      </c>
      <c r="C40" s="303"/>
      <c r="D40" s="303"/>
      <c r="E40" s="303"/>
      <c r="F40" s="303"/>
      <c r="G40" s="307" t="s">
        <v>4</v>
      </c>
      <c r="H40" s="307" t="s">
        <v>5</v>
      </c>
    </row>
    <row r="41" spans="1:8" ht="24" customHeight="1" x14ac:dyDescent="0.25">
      <c r="A41" s="306"/>
      <c r="B41" s="2" t="s">
        <v>6</v>
      </c>
      <c r="C41" s="224" t="s">
        <v>7</v>
      </c>
      <c r="D41" s="224" t="s">
        <v>8</v>
      </c>
      <c r="E41" s="224" t="s">
        <v>9</v>
      </c>
      <c r="F41" s="224" t="s">
        <v>10</v>
      </c>
      <c r="G41" s="308"/>
      <c r="H41" s="308"/>
    </row>
    <row r="42" spans="1:8" ht="12" customHeight="1" x14ac:dyDescent="0.25">
      <c r="A42" s="309" t="s">
        <v>11</v>
      </c>
      <c r="B42" s="310"/>
      <c r="C42" s="310"/>
      <c r="D42" s="310"/>
      <c r="E42" s="310"/>
      <c r="F42" s="310"/>
      <c r="G42" s="310"/>
      <c r="H42" s="312"/>
    </row>
    <row r="43" spans="1:8" ht="12.75" customHeight="1" x14ac:dyDescent="0.25">
      <c r="A43" s="4" t="s">
        <v>71</v>
      </c>
      <c r="B43" s="29">
        <v>200</v>
      </c>
      <c r="C43" s="42">
        <v>13.53</v>
      </c>
      <c r="D43" s="42">
        <v>15.92</v>
      </c>
      <c r="E43" s="42">
        <v>34.11</v>
      </c>
      <c r="F43" s="42">
        <v>334.4</v>
      </c>
      <c r="G43" s="46" t="s">
        <v>72</v>
      </c>
      <c r="H43" s="51" t="s">
        <v>73</v>
      </c>
    </row>
    <row r="44" spans="1:8" x14ac:dyDescent="0.2">
      <c r="A44" s="14" t="s">
        <v>74</v>
      </c>
      <c r="B44" s="5">
        <v>80</v>
      </c>
      <c r="C44" s="7">
        <v>5.82</v>
      </c>
      <c r="D44" s="7">
        <v>10.02</v>
      </c>
      <c r="E44" s="7">
        <v>35.130000000000003</v>
      </c>
      <c r="F44" s="7">
        <v>254.4</v>
      </c>
      <c r="G44" s="7">
        <v>424</v>
      </c>
      <c r="H44" s="11" t="s">
        <v>75</v>
      </c>
    </row>
    <row r="45" spans="1:8" ht="15" customHeight="1" x14ac:dyDescent="0.25">
      <c r="A45" s="23" t="s">
        <v>54</v>
      </c>
      <c r="B45" s="7" t="s">
        <v>55</v>
      </c>
      <c r="C45" s="53">
        <v>0.13</v>
      </c>
      <c r="D45" s="53">
        <v>0.02</v>
      </c>
      <c r="E45" s="53">
        <v>15.2</v>
      </c>
      <c r="F45" s="53">
        <v>62</v>
      </c>
      <c r="G45" s="12">
        <v>686</v>
      </c>
      <c r="H45" s="47" t="s">
        <v>56</v>
      </c>
    </row>
    <row r="46" spans="1:8" x14ac:dyDescent="0.25">
      <c r="A46" s="16" t="s">
        <v>25</v>
      </c>
      <c r="B46" s="17"/>
      <c r="C46" s="26">
        <f>SUM(C43:C45)</f>
        <v>19.48</v>
      </c>
      <c r="D46" s="26">
        <f>SUM(D43:D45)</f>
        <v>25.959999999999997</v>
      </c>
      <c r="E46" s="26">
        <f>SUM(E43:E45)</f>
        <v>84.440000000000012</v>
      </c>
      <c r="F46" s="26">
        <f>SUM(F43:F45)</f>
        <v>650.79999999999995</v>
      </c>
      <c r="G46" s="17"/>
      <c r="H46" s="4"/>
    </row>
    <row r="47" spans="1:8" ht="11.25" customHeight="1" x14ac:dyDescent="0.25">
      <c r="A47" s="302" t="s">
        <v>26</v>
      </c>
      <c r="B47" s="303"/>
      <c r="C47" s="303"/>
      <c r="D47" s="303"/>
      <c r="E47" s="303"/>
      <c r="F47" s="303"/>
      <c r="G47" s="303"/>
      <c r="H47" s="304"/>
    </row>
    <row r="48" spans="1:8" ht="23.25" customHeight="1" x14ac:dyDescent="0.25">
      <c r="A48" s="14" t="s">
        <v>76</v>
      </c>
      <c r="B48" s="5" t="s">
        <v>28</v>
      </c>
      <c r="C48" s="6">
        <v>1.25</v>
      </c>
      <c r="D48" s="6">
        <v>5.4</v>
      </c>
      <c r="E48" s="6">
        <v>6.83</v>
      </c>
      <c r="F48" s="6">
        <v>80.22</v>
      </c>
      <c r="G48" s="7" t="s">
        <v>77</v>
      </c>
      <c r="H48" s="8" t="s">
        <v>78</v>
      </c>
    </row>
    <row r="49" spans="1:8" x14ac:dyDescent="0.25">
      <c r="A49" s="34" t="s">
        <v>79</v>
      </c>
      <c r="B49" s="15">
        <v>90</v>
      </c>
      <c r="C49" s="6">
        <v>14.7</v>
      </c>
      <c r="D49" s="6">
        <f>12.3*0.9</f>
        <v>11.07</v>
      </c>
      <c r="E49" s="6">
        <v>12.95</v>
      </c>
      <c r="F49" s="6">
        <f>242.41*0.9</f>
        <v>218.16900000000001</v>
      </c>
      <c r="G49" s="7" t="s">
        <v>80</v>
      </c>
      <c r="H49" s="8" t="s">
        <v>81</v>
      </c>
    </row>
    <row r="50" spans="1:8" ht="11.25" customHeight="1" x14ac:dyDescent="0.25">
      <c r="A50" s="8" t="s">
        <v>82</v>
      </c>
      <c r="B50" s="5">
        <v>150</v>
      </c>
      <c r="C50" s="226">
        <v>3.65</v>
      </c>
      <c r="D50" s="226">
        <v>5.37</v>
      </c>
      <c r="E50" s="226">
        <v>36.68</v>
      </c>
      <c r="F50" s="226">
        <v>209.7</v>
      </c>
      <c r="G50" s="35" t="s">
        <v>83</v>
      </c>
      <c r="H50" s="23" t="s">
        <v>84</v>
      </c>
    </row>
    <row r="51" spans="1:8" x14ac:dyDescent="0.25">
      <c r="A51" s="43" t="s">
        <v>37</v>
      </c>
      <c r="B51" s="7">
        <v>20</v>
      </c>
      <c r="C51" s="6">
        <v>0.16</v>
      </c>
      <c r="D51" s="6">
        <v>0.02</v>
      </c>
      <c r="E51" s="6">
        <v>0.34</v>
      </c>
      <c r="F51" s="6">
        <v>2</v>
      </c>
      <c r="G51" s="13">
        <v>70</v>
      </c>
      <c r="H51" s="8" t="s">
        <v>38</v>
      </c>
    </row>
    <row r="52" spans="1:8" ht="13.5" customHeight="1" x14ac:dyDescent="0.25">
      <c r="A52" s="27" t="s">
        <v>85</v>
      </c>
      <c r="B52" s="10">
        <v>200</v>
      </c>
      <c r="C52" s="227">
        <v>0.76</v>
      </c>
      <c r="D52" s="227">
        <v>0.04</v>
      </c>
      <c r="E52" s="227">
        <v>20.22</v>
      </c>
      <c r="F52" s="227">
        <v>85.51</v>
      </c>
      <c r="G52" s="7" t="s">
        <v>86</v>
      </c>
      <c r="H52" s="8" t="s">
        <v>87</v>
      </c>
    </row>
    <row r="53" spans="1:8" ht="11.25" customHeight="1" x14ac:dyDescent="0.25">
      <c r="A53" s="14" t="s">
        <v>42</v>
      </c>
      <c r="B53" s="7">
        <v>40</v>
      </c>
      <c r="C53" s="53">
        <v>2.6</v>
      </c>
      <c r="D53" s="53">
        <v>0.4</v>
      </c>
      <c r="E53" s="53">
        <v>17.2</v>
      </c>
      <c r="F53" s="53">
        <v>85</v>
      </c>
      <c r="G53" s="7" t="s">
        <v>43</v>
      </c>
      <c r="H53" s="4" t="s">
        <v>44</v>
      </c>
    </row>
    <row r="54" spans="1:8" x14ac:dyDescent="0.25">
      <c r="A54" s="14" t="s">
        <v>45</v>
      </c>
      <c r="B54" s="15">
        <v>40</v>
      </c>
      <c r="C54" s="53">
        <v>3.2</v>
      </c>
      <c r="D54" s="53">
        <v>0.4</v>
      </c>
      <c r="E54" s="53">
        <v>20.399999999999999</v>
      </c>
      <c r="F54" s="53">
        <v>100</v>
      </c>
      <c r="G54" s="15" t="s">
        <v>43</v>
      </c>
      <c r="H54" s="8" t="s">
        <v>46</v>
      </c>
    </row>
    <row r="55" spans="1:8" s="20" customFormat="1" x14ac:dyDescent="0.25">
      <c r="A55" s="16" t="s">
        <v>25</v>
      </c>
      <c r="B55" s="17"/>
      <c r="C55" s="26">
        <f>SUM(C48:C54)</f>
        <v>26.32</v>
      </c>
      <c r="D55" s="26">
        <f>SUM(D48:D54)</f>
        <v>22.699999999999996</v>
      </c>
      <c r="E55" s="26">
        <f>SUM(E48:E54)</f>
        <v>114.62</v>
      </c>
      <c r="F55" s="26">
        <f>SUM(F48:F54)</f>
        <v>780.59900000000005</v>
      </c>
      <c r="G55" s="33"/>
      <c r="H55" s="19"/>
    </row>
    <row r="56" spans="1:8" s="20" customFormat="1" x14ac:dyDescent="0.25">
      <c r="A56" s="16" t="s">
        <v>47</v>
      </c>
      <c r="B56" s="17"/>
      <c r="C56" s="26">
        <f>C55+C46</f>
        <v>45.8</v>
      </c>
      <c r="D56" s="26">
        <f>D55+D46</f>
        <v>48.66</v>
      </c>
      <c r="E56" s="26">
        <f>E55+E46</f>
        <v>199.06</v>
      </c>
      <c r="F56" s="26">
        <f>F55+F46</f>
        <v>1431.3989999999999</v>
      </c>
      <c r="G56" s="17"/>
      <c r="H56" s="19"/>
    </row>
    <row r="57" spans="1:8" x14ac:dyDescent="0.25">
      <c r="A57" s="302" t="s">
        <v>88</v>
      </c>
      <c r="B57" s="303"/>
      <c r="C57" s="303"/>
      <c r="D57" s="303"/>
      <c r="E57" s="303"/>
      <c r="F57" s="303"/>
      <c r="G57" s="303"/>
      <c r="H57" s="304"/>
    </row>
    <row r="58" spans="1:8" x14ac:dyDescent="0.25">
      <c r="A58" s="305" t="s">
        <v>2</v>
      </c>
      <c r="B58" s="302" t="s">
        <v>3</v>
      </c>
      <c r="C58" s="303"/>
      <c r="D58" s="303"/>
      <c r="E58" s="303"/>
      <c r="F58" s="303"/>
      <c r="G58" s="307" t="s">
        <v>4</v>
      </c>
      <c r="H58" s="307" t="s">
        <v>5</v>
      </c>
    </row>
    <row r="59" spans="1:8" ht="21" customHeight="1" x14ac:dyDescent="0.25">
      <c r="A59" s="306"/>
      <c r="B59" s="2" t="s">
        <v>6</v>
      </c>
      <c r="C59" s="224" t="s">
        <v>7</v>
      </c>
      <c r="D59" s="224" t="s">
        <v>8</v>
      </c>
      <c r="E59" s="224" t="s">
        <v>9</v>
      </c>
      <c r="F59" s="224" t="s">
        <v>10</v>
      </c>
      <c r="G59" s="308"/>
      <c r="H59" s="308"/>
    </row>
    <row r="60" spans="1:8" ht="12" customHeight="1" x14ac:dyDescent="0.25">
      <c r="A60" s="309" t="s">
        <v>11</v>
      </c>
      <c r="B60" s="310"/>
      <c r="C60" s="311"/>
      <c r="D60" s="311"/>
      <c r="E60" s="311"/>
      <c r="F60" s="311"/>
      <c r="G60" s="310"/>
      <c r="H60" s="312"/>
    </row>
    <row r="61" spans="1:8" ht="14.25" customHeight="1" x14ac:dyDescent="0.25">
      <c r="A61" s="4" t="s">
        <v>89</v>
      </c>
      <c r="B61" s="5">
        <v>120</v>
      </c>
      <c r="C61" s="6">
        <v>16.47</v>
      </c>
      <c r="D61" s="6">
        <v>6.98</v>
      </c>
      <c r="E61" s="6">
        <v>25.12</v>
      </c>
      <c r="F61" s="6">
        <v>233.1</v>
      </c>
      <c r="G61" s="10" t="s">
        <v>90</v>
      </c>
      <c r="H61" s="4" t="s">
        <v>91</v>
      </c>
    </row>
    <row r="62" spans="1:8" x14ac:dyDescent="0.25">
      <c r="A62" s="4" t="s">
        <v>92</v>
      </c>
      <c r="B62" s="15">
        <v>30</v>
      </c>
      <c r="C62" s="57">
        <v>2.16</v>
      </c>
      <c r="D62" s="57">
        <v>2.5499999999999998</v>
      </c>
      <c r="E62" s="57">
        <v>16.649999999999999</v>
      </c>
      <c r="F62" s="57">
        <v>98.4</v>
      </c>
      <c r="G62" s="15" t="s">
        <v>93</v>
      </c>
      <c r="H62" s="4" t="s">
        <v>94</v>
      </c>
    </row>
    <row r="63" spans="1:8" ht="15" customHeight="1" x14ac:dyDescent="0.25">
      <c r="A63" s="8" t="s">
        <v>22</v>
      </c>
      <c r="B63" s="12" t="s">
        <v>23</v>
      </c>
      <c r="C63" s="57">
        <v>7.0000000000000007E-2</v>
      </c>
      <c r="D63" s="57">
        <v>0.02</v>
      </c>
      <c r="E63" s="57">
        <v>15</v>
      </c>
      <c r="F63" s="57">
        <v>60</v>
      </c>
      <c r="G63" s="12">
        <v>685</v>
      </c>
      <c r="H63" s="34" t="s">
        <v>24</v>
      </c>
    </row>
    <row r="64" spans="1:8" ht="13.5" customHeight="1" x14ac:dyDescent="0.25">
      <c r="A64" s="4" t="s">
        <v>95</v>
      </c>
      <c r="B64" s="5">
        <v>200</v>
      </c>
      <c r="C64" s="226">
        <v>0.8</v>
      </c>
      <c r="D64" s="226">
        <v>0.8</v>
      </c>
      <c r="E64" s="226">
        <v>19.600000000000001</v>
      </c>
      <c r="F64" s="226">
        <v>94</v>
      </c>
      <c r="G64" s="10">
        <v>338</v>
      </c>
      <c r="H64" s="4" t="s">
        <v>96</v>
      </c>
    </row>
    <row r="65" spans="1:8" s="20" customFormat="1" x14ac:dyDescent="0.25">
      <c r="A65" s="16" t="s">
        <v>25</v>
      </c>
      <c r="B65" s="17"/>
      <c r="C65" s="26">
        <f>SUM(C61:C64)</f>
        <v>19.5</v>
      </c>
      <c r="D65" s="26">
        <f>SUM(D61:D64)</f>
        <v>10.350000000000001</v>
      </c>
      <c r="E65" s="26">
        <f>SUM(E61:E64)</f>
        <v>76.37</v>
      </c>
      <c r="F65" s="26">
        <f>SUM(F61:F64)</f>
        <v>485.5</v>
      </c>
      <c r="G65" s="17"/>
      <c r="H65" s="19"/>
    </row>
    <row r="66" spans="1:8" x14ac:dyDescent="0.25">
      <c r="A66" s="302" t="s">
        <v>26</v>
      </c>
      <c r="B66" s="303"/>
      <c r="C66" s="313"/>
      <c r="D66" s="313"/>
      <c r="E66" s="313"/>
      <c r="F66" s="313"/>
      <c r="G66" s="303"/>
      <c r="H66" s="304"/>
    </row>
    <row r="67" spans="1:8" ht="15" customHeight="1" x14ac:dyDescent="0.25">
      <c r="A67" s="4" t="s">
        <v>241</v>
      </c>
      <c r="B67" s="29">
        <v>200</v>
      </c>
      <c r="C67" s="6">
        <v>4.4000000000000004</v>
      </c>
      <c r="D67" s="6">
        <v>4.2</v>
      </c>
      <c r="E67" s="6">
        <v>13.2</v>
      </c>
      <c r="F67" s="6">
        <v>118.6</v>
      </c>
      <c r="G67" s="15" t="s">
        <v>242</v>
      </c>
      <c r="H67" s="4" t="s">
        <v>243</v>
      </c>
    </row>
    <row r="68" spans="1:8" x14ac:dyDescent="0.25">
      <c r="A68" s="4" t="s">
        <v>244</v>
      </c>
      <c r="B68" s="29">
        <v>90</v>
      </c>
      <c r="C68" s="6">
        <v>10.4</v>
      </c>
      <c r="D68" s="6">
        <v>12.6</v>
      </c>
      <c r="E68" s="6">
        <v>9.06</v>
      </c>
      <c r="F68" s="6">
        <v>207.09</v>
      </c>
      <c r="G68" s="10" t="s">
        <v>245</v>
      </c>
      <c r="H68" s="4" t="s">
        <v>246</v>
      </c>
    </row>
    <row r="69" spans="1:8" x14ac:dyDescent="0.25">
      <c r="A69" s="8" t="s">
        <v>97</v>
      </c>
      <c r="B69" s="15">
        <v>150</v>
      </c>
      <c r="C69" s="57">
        <v>3.06</v>
      </c>
      <c r="D69" s="57">
        <v>4.8</v>
      </c>
      <c r="E69" s="57">
        <v>20.440000000000001</v>
      </c>
      <c r="F69" s="57">
        <v>137.25</v>
      </c>
      <c r="G69" s="15">
        <v>312</v>
      </c>
      <c r="H69" s="8" t="s">
        <v>98</v>
      </c>
    </row>
    <row r="70" spans="1:8" ht="13.5" customHeight="1" x14ac:dyDescent="0.25">
      <c r="A70" s="14" t="s">
        <v>99</v>
      </c>
      <c r="B70" s="7">
        <v>30</v>
      </c>
      <c r="C70" s="6">
        <v>0.54</v>
      </c>
      <c r="D70" s="6">
        <v>0.03</v>
      </c>
      <c r="E70" s="6">
        <v>0.9</v>
      </c>
      <c r="F70" s="6">
        <v>6.9</v>
      </c>
      <c r="G70" s="7" t="s">
        <v>100</v>
      </c>
      <c r="H70" s="8" t="s">
        <v>101</v>
      </c>
    </row>
    <row r="71" spans="1:8" x14ac:dyDescent="0.25">
      <c r="A71" s="4" t="s">
        <v>102</v>
      </c>
      <c r="B71" s="12">
        <v>200</v>
      </c>
      <c r="C71" s="226">
        <v>0.33</v>
      </c>
      <c r="D71" s="226">
        <v>0</v>
      </c>
      <c r="E71" s="226">
        <v>22.78</v>
      </c>
      <c r="F71" s="226">
        <v>94.44</v>
      </c>
      <c r="G71" s="10" t="s">
        <v>103</v>
      </c>
      <c r="H71" s="8" t="s">
        <v>104</v>
      </c>
    </row>
    <row r="72" spans="1:8" ht="15" customHeight="1" x14ac:dyDescent="0.25">
      <c r="A72" s="14" t="s">
        <v>42</v>
      </c>
      <c r="B72" s="7">
        <v>40</v>
      </c>
      <c r="C72" s="53">
        <v>2.6</v>
      </c>
      <c r="D72" s="53">
        <v>0.4</v>
      </c>
      <c r="E72" s="53">
        <v>17.2</v>
      </c>
      <c r="F72" s="53">
        <v>85</v>
      </c>
      <c r="G72" s="7" t="s">
        <v>43</v>
      </c>
      <c r="H72" s="4" t="s">
        <v>44</v>
      </c>
    </row>
    <row r="73" spans="1:8" x14ac:dyDescent="0.25">
      <c r="A73" s="14" t="s">
        <v>45</v>
      </c>
      <c r="B73" s="15">
        <v>40</v>
      </c>
      <c r="C73" s="53">
        <v>3.2</v>
      </c>
      <c r="D73" s="53">
        <v>0.4</v>
      </c>
      <c r="E73" s="53">
        <v>20.399999999999999</v>
      </c>
      <c r="F73" s="53">
        <v>100</v>
      </c>
      <c r="G73" s="15" t="s">
        <v>43</v>
      </c>
      <c r="H73" s="8" t="s">
        <v>46</v>
      </c>
    </row>
    <row r="74" spans="1:8" s="20" customFormat="1" x14ac:dyDescent="0.25">
      <c r="A74" s="16" t="s">
        <v>25</v>
      </c>
      <c r="B74" s="17"/>
      <c r="C74" s="26">
        <f>SUM(C67:C73)</f>
        <v>24.529999999999998</v>
      </c>
      <c r="D74" s="26">
        <f>SUM(D67:D73)</f>
        <v>22.43</v>
      </c>
      <c r="E74" s="26">
        <f>SUM(E67:E73)</f>
        <v>103.97999999999999</v>
      </c>
      <c r="F74" s="26">
        <f>SUM(F67:F73)</f>
        <v>749.28</v>
      </c>
      <c r="G74" s="17"/>
      <c r="H74" s="19"/>
    </row>
    <row r="75" spans="1:8" s="20" customFormat="1" x14ac:dyDescent="0.25">
      <c r="A75" s="16" t="s">
        <v>47</v>
      </c>
      <c r="B75" s="17"/>
      <c r="C75" s="26">
        <f>C74+C65</f>
        <v>44.03</v>
      </c>
      <c r="D75" s="26">
        <f>D74+D65</f>
        <v>32.78</v>
      </c>
      <c r="E75" s="26">
        <f>E74+E65</f>
        <v>180.35</v>
      </c>
      <c r="F75" s="26">
        <f>F74+F65</f>
        <v>1234.78</v>
      </c>
      <c r="G75" s="17"/>
      <c r="H75" s="19"/>
    </row>
    <row r="76" spans="1:8" x14ac:dyDescent="0.25">
      <c r="A76" s="302" t="s">
        <v>105</v>
      </c>
      <c r="B76" s="303"/>
      <c r="C76" s="303"/>
      <c r="D76" s="303"/>
      <c r="E76" s="303"/>
      <c r="F76" s="303"/>
      <c r="G76" s="303"/>
      <c r="H76" s="304"/>
    </row>
    <row r="77" spans="1:8" x14ac:dyDescent="0.25">
      <c r="A77" s="305" t="s">
        <v>2</v>
      </c>
      <c r="B77" s="302" t="s">
        <v>3</v>
      </c>
      <c r="C77" s="303"/>
      <c r="D77" s="303"/>
      <c r="E77" s="303"/>
      <c r="F77" s="303"/>
      <c r="G77" s="307" t="s">
        <v>4</v>
      </c>
      <c r="H77" s="307" t="s">
        <v>5</v>
      </c>
    </row>
    <row r="78" spans="1:8" ht="21.75" customHeight="1" x14ac:dyDescent="0.25">
      <c r="A78" s="306"/>
      <c r="B78" s="2" t="s">
        <v>6</v>
      </c>
      <c r="C78" s="224" t="s">
        <v>7</v>
      </c>
      <c r="D78" s="224" t="s">
        <v>8</v>
      </c>
      <c r="E78" s="224" t="s">
        <v>9</v>
      </c>
      <c r="F78" s="224" t="s">
        <v>10</v>
      </c>
      <c r="G78" s="308"/>
      <c r="H78" s="308"/>
    </row>
    <row r="79" spans="1:8" ht="11.25" customHeight="1" x14ac:dyDescent="0.25">
      <c r="A79" s="309" t="s">
        <v>11</v>
      </c>
      <c r="B79" s="310"/>
      <c r="C79" s="310"/>
      <c r="D79" s="310"/>
      <c r="E79" s="310"/>
      <c r="F79" s="310"/>
      <c r="G79" s="310"/>
      <c r="H79" s="312"/>
    </row>
    <row r="80" spans="1:8" ht="12" customHeight="1" x14ac:dyDescent="0.25">
      <c r="A80" s="8" t="s">
        <v>106</v>
      </c>
      <c r="B80" s="15">
        <v>90</v>
      </c>
      <c r="C80" s="6">
        <v>11.1</v>
      </c>
      <c r="D80" s="6">
        <v>14.26</v>
      </c>
      <c r="E80" s="6">
        <v>10.199999999999999</v>
      </c>
      <c r="F80" s="6">
        <v>215.87</v>
      </c>
      <c r="G80" s="25" t="s">
        <v>107</v>
      </c>
      <c r="H80" s="4" t="s">
        <v>108</v>
      </c>
    </row>
    <row r="81" spans="1:8" s="62" customFormat="1" ht="13.5" customHeight="1" x14ac:dyDescent="0.25">
      <c r="A81" s="8" t="s">
        <v>82</v>
      </c>
      <c r="B81" s="5">
        <v>150</v>
      </c>
      <c r="C81" s="226">
        <v>3.65</v>
      </c>
      <c r="D81" s="226">
        <v>5.37</v>
      </c>
      <c r="E81" s="226">
        <v>36.68</v>
      </c>
      <c r="F81" s="226">
        <v>209.7</v>
      </c>
      <c r="G81" s="61" t="s">
        <v>83</v>
      </c>
      <c r="H81" s="34" t="s">
        <v>109</v>
      </c>
    </row>
    <row r="82" spans="1:8" x14ac:dyDescent="0.25">
      <c r="A82" s="14" t="s">
        <v>45</v>
      </c>
      <c r="B82" s="15">
        <v>40</v>
      </c>
      <c r="C82" s="53">
        <v>3.2</v>
      </c>
      <c r="D82" s="53">
        <v>0.4</v>
      </c>
      <c r="E82" s="53">
        <v>20.399999999999999</v>
      </c>
      <c r="F82" s="53">
        <v>100</v>
      </c>
      <c r="G82" s="15" t="s">
        <v>43</v>
      </c>
      <c r="H82" s="8" t="s">
        <v>46</v>
      </c>
    </row>
    <row r="83" spans="1:8" ht="15" customHeight="1" x14ac:dyDescent="0.25">
      <c r="A83" s="23" t="s">
        <v>54</v>
      </c>
      <c r="B83" s="7" t="s">
        <v>55</v>
      </c>
      <c r="C83" s="53">
        <v>0.13</v>
      </c>
      <c r="D83" s="53">
        <v>0.02</v>
      </c>
      <c r="E83" s="53">
        <v>15.2</v>
      </c>
      <c r="F83" s="53">
        <v>62</v>
      </c>
      <c r="G83" s="12">
        <v>686</v>
      </c>
      <c r="H83" s="47" t="s">
        <v>56</v>
      </c>
    </row>
    <row r="84" spans="1:8" s="20" customFormat="1" x14ac:dyDescent="0.25">
      <c r="A84" s="16" t="s">
        <v>25</v>
      </c>
      <c r="B84" s="17"/>
      <c r="C84" s="26">
        <f>SUM(C80:C83)</f>
        <v>18.079999999999998</v>
      </c>
      <c r="D84" s="26">
        <f>SUM(D80:D83)</f>
        <v>20.049999999999997</v>
      </c>
      <c r="E84" s="26">
        <f>SUM(E80:E83)</f>
        <v>82.48</v>
      </c>
      <c r="F84" s="26">
        <f>SUM(F80:F83)</f>
        <v>587.56999999999994</v>
      </c>
      <c r="G84" s="17"/>
      <c r="H84" s="19"/>
    </row>
    <row r="85" spans="1:8" x14ac:dyDescent="0.25">
      <c r="A85" s="302" t="s">
        <v>26</v>
      </c>
      <c r="B85" s="303"/>
      <c r="C85" s="303"/>
      <c r="D85" s="303"/>
      <c r="E85" s="303"/>
      <c r="F85" s="303"/>
      <c r="G85" s="303"/>
      <c r="H85" s="304"/>
    </row>
    <row r="86" spans="1:8" ht="22.5" customHeight="1" x14ac:dyDescent="0.25">
      <c r="A86" s="4" t="s">
        <v>110</v>
      </c>
      <c r="B86" s="36" t="s">
        <v>28</v>
      </c>
      <c r="C86" s="6">
        <v>1.44</v>
      </c>
      <c r="D86" s="6">
        <v>5.34</v>
      </c>
      <c r="E86" s="6">
        <v>9.3800000000000008</v>
      </c>
      <c r="F86" s="6">
        <v>91.98</v>
      </c>
      <c r="G86" s="32" t="s">
        <v>111</v>
      </c>
      <c r="H86" s="38" t="s">
        <v>112</v>
      </c>
    </row>
    <row r="87" spans="1:8" x14ac:dyDescent="0.25">
      <c r="A87" s="41" t="s">
        <v>113</v>
      </c>
      <c r="B87" s="29">
        <v>130</v>
      </c>
      <c r="C87" s="226">
        <v>21.88</v>
      </c>
      <c r="D87" s="226">
        <v>8.57</v>
      </c>
      <c r="E87" s="226">
        <v>4.63</v>
      </c>
      <c r="F87" s="226">
        <v>180.83</v>
      </c>
      <c r="G87" s="10" t="s">
        <v>114</v>
      </c>
      <c r="H87" s="8" t="s">
        <v>115</v>
      </c>
    </row>
    <row r="88" spans="1:8" x14ac:dyDescent="0.25">
      <c r="A88" s="4" t="s">
        <v>116</v>
      </c>
      <c r="B88" s="15">
        <v>150</v>
      </c>
      <c r="C88" s="53">
        <v>5.52</v>
      </c>
      <c r="D88" s="53">
        <v>4.51</v>
      </c>
      <c r="E88" s="53">
        <v>26.45</v>
      </c>
      <c r="F88" s="53">
        <v>168.45</v>
      </c>
      <c r="G88" s="10" t="s">
        <v>35</v>
      </c>
      <c r="H88" s="4" t="s">
        <v>36</v>
      </c>
    </row>
    <row r="89" spans="1:8" x14ac:dyDescent="0.25">
      <c r="A89" s="23" t="s">
        <v>117</v>
      </c>
      <c r="B89" s="12">
        <v>200</v>
      </c>
      <c r="C89" s="52">
        <v>0.6</v>
      </c>
      <c r="D89" s="52">
        <v>0.4</v>
      </c>
      <c r="E89" s="52">
        <v>32.6</v>
      </c>
      <c r="F89" s="52">
        <v>136.4</v>
      </c>
      <c r="G89" s="12">
        <v>389</v>
      </c>
      <c r="H89" s="40" t="s">
        <v>118</v>
      </c>
    </row>
    <row r="90" spans="1:8" ht="15" customHeight="1" x14ac:dyDescent="0.25">
      <c r="A90" s="14" t="s">
        <v>42</v>
      </c>
      <c r="B90" s="7">
        <v>40</v>
      </c>
      <c r="C90" s="53">
        <v>2.6</v>
      </c>
      <c r="D90" s="53">
        <v>0.4</v>
      </c>
      <c r="E90" s="53">
        <v>17.2</v>
      </c>
      <c r="F90" s="53">
        <v>85</v>
      </c>
      <c r="G90" s="7" t="s">
        <v>43</v>
      </c>
      <c r="H90" s="4" t="s">
        <v>44</v>
      </c>
    </row>
    <row r="91" spans="1:8" x14ac:dyDescent="0.25">
      <c r="A91" s="14" t="s">
        <v>45</v>
      </c>
      <c r="B91" s="15">
        <v>40</v>
      </c>
      <c r="C91" s="53">
        <v>3.2</v>
      </c>
      <c r="D91" s="53">
        <v>0.4</v>
      </c>
      <c r="E91" s="53">
        <v>20.399999999999999</v>
      </c>
      <c r="F91" s="53">
        <v>100</v>
      </c>
      <c r="G91" s="15" t="s">
        <v>43</v>
      </c>
      <c r="H91" s="8" t="s">
        <v>46</v>
      </c>
    </row>
    <row r="92" spans="1:8" s="20" customFormat="1" x14ac:dyDescent="0.25">
      <c r="A92" s="16" t="s">
        <v>25</v>
      </c>
      <c r="B92" s="17"/>
      <c r="C92" s="26">
        <f>SUM(C86:C91)</f>
        <v>35.24</v>
      </c>
      <c r="D92" s="26">
        <f>SUM(D86:D91)</f>
        <v>19.619999999999997</v>
      </c>
      <c r="E92" s="26">
        <f>SUM(E86:E91)</f>
        <v>110.66</v>
      </c>
      <c r="F92" s="26">
        <f>SUM(F86:F91)</f>
        <v>762.66</v>
      </c>
      <c r="G92" s="17"/>
      <c r="H92" s="19"/>
    </row>
    <row r="93" spans="1:8" s="20" customFormat="1" x14ac:dyDescent="0.25">
      <c r="A93" s="16" t="s">
        <v>47</v>
      </c>
      <c r="B93" s="17"/>
      <c r="C93" s="26">
        <f>C92+C84</f>
        <v>53.32</v>
      </c>
      <c r="D93" s="26">
        <f>D92+D84</f>
        <v>39.669999999999995</v>
      </c>
      <c r="E93" s="26">
        <f>E92+E84</f>
        <v>193.14</v>
      </c>
      <c r="F93" s="26">
        <f>F92+F84</f>
        <v>1350.23</v>
      </c>
      <c r="G93" s="17"/>
      <c r="H93" s="19"/>
    </row>
    <row r="94" spans="1:8" x14ac:dyDescent="0.25">
      <c r="A94" s="302" t="s">
        <v>119</v>
      </c>
      <c r="B94" s="303"/>
      <c r="C94" s="303"/>
      <c r="D94" s="303"/>
      <c r="E94" s="303"/>
      <c r="F94" s="303"/>
      <c r="G94" s="303"/>
      <c r="H94" s="304"/>
    </row>
    <row r="95" spans="1:8" x14ac:dyDescent="0.25">
      <c r="A95" s="305" t="s">
        <v>2</v>
      </c>
      <c r="B95" s="302" t="s">
        <v>3</v>
      </c>
      <c r="C95" s="303"/>
      <c r="D95" s="303"/>
      <c r="E95" s="303"/>
      <c r="F95" s="303"/>
      <c r="G95" s="307" t="s">
        <v>4</v>
      </c>
      <c r="H95" s="307" t="s">
        <v>5</v>
      </c>
    </row>
    <row r="96" spans="1:8" ht="20.25" customHeight="1" x14ac:dyDescent="0.25">
      <c r="A96" s="306"/>
      <c r="B96" s="2" t="s">
        <v>6</v>
      </c>
      <c r="C96" s="224" t="s">
        <v>120</v>
      </c>
      <c r="D96" s="224" t="s">
        <v>121</v>
      </c>
      <c r="E96" s="224" t="s">
        <v>122</v>
      </c>
      <c r="F96" s="224" t="s">
        <v>10</v>
      </c>
      <c r="G96" s="308"/>
      <c r="H96" s="308"/>
    </row>
    <row r="97" spans="1:8" ht="11.25" customHeight="1" x14ac:dyDescent="0.25">
      <c r="A97" s="309" t="s">
        <v>11</v>
      </c>
      <c r="B97" s="310"/>
      <c r="C97" s="310"/>
      <c r="D97" s="310"/>
      <c r="E97" s="310"/>
      <c r="F97" s="310"/>
      <c r="G97" s="310"/>
      <c r="H97" s="312"/>
    </row>
    <row r="98" spans="1:8" ht="23.25" customHeight="1" x14ac:dyDescent="0.25">
      <c r="A98" s="41" t="s">
        <v>123</v>
      </c>
      <c r="B98" s="7" t="s">
        <v>13</v>
      </c>
      <c r="C98" s="6">
        <v>8.6</v>
      </c>
      <c r="D98" s="6">
        <v>7.46</v>
      </c>
      <c r="E98" s="6">
        <v>44.26</v>
      </c>
      <c r="F98" s="6">
        <v>279</v>
      </c>
      <c r="G98" s="28" t="s">
        <v>124</v>
      </c>
      <c r="H98" s="63" t="s">
        <v>125</v>
      </c>
    </row>
    <row r="99" spans="1:8" ht="12.75" customHeight="1" x14ac:dyDescent="0.25">
      <c r="A99" s="8" t="s">
        <v>126</v>
      </c>
      <c r="B99" s="5">
        <v>75</v>
      </c>
      <c r="C99" s="227">
        <v>9.59</v>
      </c>
      <c r="D99" s="227">
        <f>8.48/60*75</f>
        <v>10.6</v>
      </c>
      <c r="E99" s="227">
        <f>22.58/60*75</f>
        <v>28.224999999999998</v>
      </c>
      <c r="F99" s="227">
        <f>199.8/60*75</f>
        <v>249.75</v>
      </c>
      <c r="G99" s="25" t="s">
        <v>127</v>
      </c>
      <c r="H99" s="4" t="s">
        <v>128</v>
      </c>
    </row>
    <row r="100" spans="1:8" ht="12" customHeight="1" x14ac:dyDescent="0.25">
      <c r="A100" s="23" t="s">
        <v>54</v>
      </c>
      <c r="B100" s="15" t="s">
        <v>55</v>
      </c>
      <c r="C100" s="53">
        <v>0.13</v>
      </c>
      <c r="D100" s="53">
        <v>0.02</v>
      </c>
      <c r="E100" s="53">
        <v>15.2</v>
      </c>
      <c r="F100" s="53">
        <v>62</v>
      </c>
      <c r="G100" s="12">
        <v>686</v>
      </c>
      <c r="H100" s="47" t="s">
        <v>56</v>
      </c>
    </row>
    <row r="101" spans="1:8" s="20" customFormat="1" x14ac:dyDescent="0.25">
      <c r="A101" s="16" t="s">
        <v>25</v>
      </c>
      <c r="B101" s="17"/>
      <c r="C101" s="26">
        <f>SUM(C98:C100)</f>
        <v>18.319999999999997</v>
      </c>
      <c r="D101" s="26">
        <f>SUM(D98:D100)</f>
        <v>18.079999999999998</v>
      </c>
      <c r="E101" s="26">
        <f>SUM(E98:E100)</f>
        <v>87.685000000000002</v>
      </c>
      <c r="F101" s="26">
        <f>SUM(F98:F100)</f>
        <v>590.75</v>
      </c>
      <c r="G101" s="17"/>
      <c r="H101" s="19"/>
    </row>
    <row r="102" spans="1:8" x14ac:dyDescent="0.25">
      <c r="A102" s="302" t="s">
        <v>26</v>
      </c>
      <c r="B102" s="303"/>
      <c r="C102" s="303"/>
      <c r="D102" s="303"/>
      <c r="E102" s="303"/>
      <c r="F102" s="303"/>
      <c r="G102" s="303"/>
      <c r="H102" s="304"/>
    </row>
    <row r="103" spans="1:8" ht="12.75" customHeight="1" x14ac:dyDescent="0.25">
      <c r="A103" s="4" t="s">
        <v>129</v>
      </c>
      <c r="B103" s="36" t="s">
        <v>28</v>
      </c>
      <c r="C103" s="42">
        <v>3.7</v>
      </c>
      <c r="D103" s="42">
        <v>3.38</v>
      </c>
      <c r="E103" s="42">
        <v>14.01</v>
      </c>
      <c r="F103" s="42">
        <v>103.62</v>
      </c>
      <c r="G103" s="32" t="s">
        <v>130</v>
      </c>
      <c r="H103" s="8" t="s">
        <v>131</v>
      </c>
    </row>
    <row r="104" spans="1:8" x14ac:dyDescent="0.25">
      <c r="A104" s="43" t="s">
        <v>132</v>
      </c>
      <c r="B104" s="7">
        <v>90</v>
      </c>
      <c r="C104" s="6">
        <f>13.02*0.9</f>
        <v>11.718</v>
      </c>
      <c r="D104" s="6">
        <f>17.48*0.9</f>
        <v>15.732000000000001</v>
      </c>
      <c r="E104" s="6">
        <f>13.37*0.9</f>
        <v>12.032999999999999</v>
      </c>
      <c r="F104" s="6">
        <f>265*0.9</f>
        <v>238.5</v>
      </c>
      <c r="G104" s="28" t="s">
        <v>133</v>
      </c>
      <c r="H104" s="8" t="s">
        <v>134</v>
      </c>
    </row>
    <row r="105" spans="1:8" x14ac:dyDescent="0.25">
      <c r="A105" s="4" t="s">
        <v>135</v>
      </c>
      <c r="B105" s="29">
        <v>150</v>
      </c>
      <c r="C105" s="6">
        <v>2.6</v>
      </c>
      <c r="D105" s="6">
        <v>11.8</v>
      </c>
      <c r="E105" s="6">
        <v>12.81</v>
      </c>
      <c r="F105" s="6">
        <v>163.5</v>
      </c>
      <c r="G105" s="15">
        <v>541</v>
      </c>
      <c r="H105" s="8" t="s">
        <v>136</v>
      </c>
    </row>
    <row r="106" spans="1:8" x14ac:dyDescent="0.25">
      <c r="A106" s="4" t="s">
        <v>137</v>
      </c>
      <c r="B106" s="15">
        <v>200</v>
      </c>
      <c r="C106" s="57">
        <v>0</v>
      </c>
      <c r="D106" s="57">
        <v>0</v>
      </c>
      <c r="E106" s="57">
        <v>19.97</v>
      </c>
      <c r="F106" s="57">
        <v>76</v>
      </c>
      <c r="G106" s="15" t="s">
        <v>138</v>
      </c>
      <c r="H106" s="8" t="s">
        <v>139</v>
      </c>
    </row>
    <row r="107" spans="1:8" x14ac:dyDescent="0.25">
      <c r="A107" s="14" t="s">
        <v>42</v>
      </c>
      <c r="B107" s="7">
        <v>40</v>
      </c>
      <c r="C107" s="53">
        <v>2.6</v>
      </c>
      <c r="D107" s="53">
        <v>0.4</v>
      </c>
      <c r="E107" s="53">
        <v>17.2</v>
      </c>
      <c r="F107" s="53">
        <v>85</v>
      </c>
      <c r="G107" s="7" t="s">
        <v>43</v>
      </c>
      <c r="H107" s="4" t="s">
        <v>44</v>
      </c>
    </row>
    <row r="108" spans="1:8" x14ac:dyDescent="0.25">
      <c r="A108" s="14" t="s">
        <v>45</v>
      </c>
      <c r="B108" s="15">
        <v>40</v>
      </c>
      <c r="C108" s="53">
        <v>3.2</v>
      </c>
      <c r="D108" s="53">
        <v>0.4</v>
      </c>
      <c r="E108" s="53">
        <v>20.399999999999999</v>
      </c>
      <c r="F108" s="53">
        <v>100</v>
      </c>
      <c r="G108" s="15" t="s">
        <v>43</v>
      </c>
      <c r="H108" s="8" t="s">
        <v>46</v>
      </c>
    </row>
    <row r="109" spans="1:8" s="20" customFormat="1" x14ac:dyDescent="0.25">
      <c r="A109" s="16" t="s">
        <v>25</v>
      </c>
      <c r="B109" s="17"/>
      <c r="C109" s="26">
        <f>SUM(C103:C108)</f>
        <v>23.818000000000001</v>
      </c>
      <c r="D109" s="26">
        <f>SUM(D103:D108)</f>
        <v>31.712</v>
      </c>
      <c r="E109" s="26">
        <f>SUM(E103:E108)</f>
        <v>96.423000000000002</v>
      </c>
      <c r="F109" s="26">
        <f>SUM(F103:F108)</f>
        <v>766.62</v>
      </c>
      <c r="G109" s="17"/>
      <c r="H109" s="19"/>
    </row>
    <row r="110" spans="1:8" s="20" customFormat="1" x14ac:dyDescent="0.25">
      <c r="A110" s="16" t="s">
        <v>47</v>
      </c>
      <c r="B110" s="17"/>
      <c r="C110" s="26">
        <f>C109+C101</f>
        <v>42.137999999999998</v>
      </c>
      <c r="D110" s="26">
        <f>D109+D101</f>
        <v>49.792000000000002</v>
      </c>
      <c r="E110" s="26">
        <f>E109+E101</f>
        <v>184.108</v>
      </c>
      <c r="F110" s="26">
        <f>F109+F101</f>
        <v>1357.37</v>
      </c>
      <c r="G110" s="17"/>
      <c r="H110" s="19"/>
    </row>
    <row r="111" spans="1:8" ht="13.5" customHeight="1" x14ac:dyDescent="0.25">
      <c r="A111" s="314" t="s">
        <v>140</v>
      </c>
      <c r="B111" s="315"/>
      <c r="C111" s="315"/>
      <c r="D111" s="315"/>
      <c r="E111" s="315"/>
      <c r="F111" s="315"/>
      <c r="G111" s="315"/>
      <c r="H111" s="316"/>
    </row>
    <row r="112" spans="1:8" x14ac:dyDescent="0.25">
      <c r="A112" s="302" t="s">
        <v>1</v>
      </c>
      <c r="B112" s="303"/>
      <c r="C112" s="303"/>
      <c r="D112" s="303"/>
      <c r="E112" s="303"/>
      <c r="F112" s="303"/>
      <c r="G112" s="303"/>
      <c r="H112" s="304"/>
    </row>
    <row r="113" spans="1:8" x14ac:dyDescent="0.25">
      <c r="A113" s="305" t="s">
        <v>2</v>
      </c>
      <c r="B113" s="302" t="s">
        <v>3</v>
      </c>
      <c r="C113" s="303"/>
      <c r="D113" s="303"/>
      <c r="E113" s="303"/>
      <c r="F113" s="303"/>
      <c r="G113" s="307" t="s">
        <v>4</v>
      </c>
      <c r="H113" s="307" t="s">
        <v>5</v>
      </c>
    </row>
    <row r="114" spans="1:8" ht="21.75" customHeight="1" x14ac:dyDescent="0.25">
      <c r="A114" s="306"/>
      <c r="B114" s="2" t="s">
        <v>6</v>
      </c>
      <c r="C114" s="224" t="s">
        <v>7</v>
      </c>
      <c r="D114" s="224" t="s">
        <v>8</v>
      </c>
      <c r="E114" s="224" t="s">
        <v>9</v>
      </c>
      <c r="F114" s="224" t="s">
        <v>10</v>
      </c>
      <c r="G114" s="308"/>
      <c r="H114" s="308"/>
    </row>
    <row r="115" spans="1:8" ht="12" customHeight="1" x14ac:dyDescent="0.25">
      <c r="A115" s="309" t="s">
        <v>11</v>
      </c>
      <c r="B115" s="310"/>
      <c r="C115" s="310"/>
      <c r="D115" s="310"/>
      <c r="E115" s="310"/>
      <c r="F115" s="310"/>
      <c r="G115" s="310"/>
      <c r="H115" s="312"/>
    </row>
    <row r="116" spans="1:8" ht="15" customHeight="1" x14ac:dyDescent="0.25">
      <c r="A116" s="4" t="s">
        <v>141</v>
      </c>
      <c r="B116" s="15">
        <v>100</v>
      </c>
      <c r="C116" s="53">
        <v>12</v>
      </c>
      <c r="D116" s="53">
        <v>22</v>
      </c>
      <c r="E116" s="53">
        <v>0</v>
      </c>
      <c r="F116" s="53">
        <v>246</v>
      </c>
      <c r="G116" s="15" t="s">
        <v>32</v>
      </c>
      <c r="H116" s="4" t="s">
        <v>33</v>
      </c>
    </row>
    <row r="117" spans="1:8" x14ac:dyDescent="0.25">
      <c r="A117" s="4" t="s">
        <v>34</v>
      </c>
      <c r="B117" s="15">
        <v>150</v>
      </c>
      <c r="C117" s="225">
        <v>5.52</v>
      </c>
      <c r="D117" s="225">
        <v>4.51</v>
      </c>
      <c r="E117" s="225">
        <v>26.45</v>
      </c>
      <c r="F117" s="225">
        <v>168.45</v>
      </c>
      <c r="G117" s="10" t="s">
        <v>35</v>
      </c>
      <c r="H117" s="4" t="s">
        <v>36</v>
      </c>
    </row>
    <row r="118" spans="1:8" ht="15" customHeight="1" x14ac:dyDescent="0.25">
      <c r="A118" s="8" t="s">
        <v>22</v>
      </c>
      <c r="B118" s="12" t="s">
        <v>23</v>
      </c>
      <c r="C118" s="57">
        <v>7.0000000000000007E-2</v>
      </c>
      <c r="D118" s="57">
        <v>0.02</v>
      </c>
      <c r="E118" s="57">
        <v>15</v>
      </c>
      <c r="F118" s="57">
        <v>60</v>
      </c>
      <c r="G118" s="12">
        <v>685</v>
      </c>
      <c r="H118" s="34" t="s">
        <v>24</v>
      </c>
    </row>
    <row r="119" spans="1:8" x14ac:dyDescent="0.25">
      <c r="A119" s="14" t="s">
        <v>45</v>
      </c>
      <c r="B119" s="15">
        <v>40</v>
      </c>
      <c r="C119" s="53">
        <v>3.2</v>
      </c>
      <c r="D119" s="53">
        <v>0.4</v>
      </c>
      <c r="E119" s="53">
        <v>20.399999999999999</v>
      </c>
      <c r="F119" s="53">
        <v>100</v>
      </c>
      <c r="G119" s="15" t="s">
        <v>43</v>
      </c>
      <c r="H119" s="8" t="s">
        <v>46</v>
      </c>
    </row>
    <row r="120" spans="1:8" s="20" customFormat="1" x14ac:dyDescent="0.25">
      <c r="A120" s="16" t="s">
        <v>25</v>
      </c>
      <c r="B120" s="17"/>
      <c r="C120" s="26">
        <f>SUM(C116:C119)</f>
        <v>20.79</v>
      </c>
      <c r="D120" s="26">
        <f>SUM(D116:D119)</f>
        <v>26.929999999999996</v>
      </c>
      <c r="E120" s="26">
        <f>SUM(E116:E119)</f>
        <v>61.85</v>
      </c>
      <c r="F120" s="26">
        <f>SUM(F116:F119)</f>
        <v>574.45000000000005</v>
      </c>
      <c r="G120" s="17"/>
      <c r="H120" s="19"/>
    </row>
    <row r="121" spans="1:8" x14ac:dyDescent="0.25">
      <c r="A121" s="302" t="s">
        <v>26</v>
      </c>
      <c r="B121" s="303"/>
      <c r="C121" s="303"/>
      <c r="D121" s="303"/>
      <c r="E121" s="303"/>
      <c r="F121" s="303"/>
      <c r="G121" s="303"/>
      <c r="H121" s="304"/>
    </row>
    <row r="122" spans="1:8" ht="24.75" customHeight="1" x14ac:dyDescent="0.25">
      <c r="A122" s="4" t="s">
        <v>110</v>
      </c>
      <c r="B122" s="36" t="s">
        <v>28</v>
      </c>
      <c r="C122" s="42">
        <v>1.44</v>
      </c>
      <c r="D122" s="42">
        <v>5.34</v>
      </c>
      <c r="E122" s="42">
        <v>9.3800000000000008</v>
      </c>
      <c r="F122" s="42">
        <v>91.98</v>
      </c>
      <c r="G122" s="32" t="s">
        <v>111</v>
      </c>
      <c r="H122" s="38" t="s">
        <v>112</v>
      </c>
    </row>
    <row r="123" spans="1:8" ht="12.75" customHeight="1" x14ac:dyDescent="0.25">
      <c r="A123" s="43" t="s">
        <v>142</v>
      </c>
      <c r="B123" s="29">
        <v>230</v>
      </c>
      <c r="C123" s="6">
        <v>27.53</v>
      </c>
      <c r="D123" s="6">
        <v>13.59</v>
      </c>
      <c r="E123" s="6">
        <v>43.53</v>
      </c>
      <c r="F123" s="6">
        <v>407.45</v>
      </c>
      <c r="G123" s="7" t="s">
        <v>143</v>
      </c>
      <c r="H123" s="8" t="s">
        <v>144</v>
      </c>
    </row>
    <row r="124" spans="1:8" x14ac:dyDescent="0.25">
      <c r="A124" s="43" t="s">
        <v>145</v>
      </c>
      <c r="B124" s="7">
        <v>20</v>
      </c>
      <c r="C124" s="226">
        <v>0.16</v>
      </c>
      <c r="D124" s="226">
        <v>0.02</v>
      </c>
      <c r="E124" s="226">
        <v>0.34</v>
      </c>
      <c r="F124" s="226">
        <v>2</v>
      </c>
      <c r="G124" s="13">
        <v>70</v>
      </c>
      <c r="H124" s="8" t="s">
        <v>38</v>
      </c>
    </row>
    <row r="125" spans="1:8" x14ac:dyDescent="0.25">
      <c r="A125" s="23" t="s">
        <v>117</v>
      </c>
      <c r="B125" s="12">
        <v>200</v>
      </c>
      <c r="C125" s="52">
        <v>0.6</v>
      </c>
      <c r="D125" s="52">
        <v>0.4</v>
      </c>
      <c r="E125" s="52">
        <v>32.6</v>
      </c>
      <c r="F125" s="52">
        <v>136.4</v>
      </c>
      <c r="G125" s="12">
        <v>389</v>
      </c>
      <c r="H125" s="40" t="s">
        <v>118</v>
      </c>
    </row>
    <row r="126" spans="1:8" x14ac:dyDescent="0.25">
      <c r="A126" s="14" t="s">
        <v>42</v>
      </c>
      <c r="B126" s="7">
        <v>40</v>
      </c>
      <c r="C126" s="53">
        <v>2.6</v>
      </c>
      <c r="D126" s="53">
        <v>0.4</v>
      </c>
      <c r="E126" s="53">
        <v>17.2</v>
      </c>
      <c r="F126" s="53">
        <v>85</v>
      </c>
      <c r="G126" s="7" t="s">
        <v>43</v>
      </c>
      <c r="H126" s="4" t="s">
        <v>44</v>
      </c>
    </row>
    <row r="127" spans="1:8" x14ac:dyDescent="0.25">
      <c r="A127" s="14" t="s">
        <v>45</v>
      </c>
      <c r="B127" s="15">
        <v>40</v>
      </c>
      <c r="C127" s="53">
        <v>3.2</v>
      </c>
      <c r="D127" s="53">
        <v>0.4</v>
      </c>
      <c r="E127" s="53">
        <v>20.399999999999999</v>
      </c>
      <c r="F127" s="53">
        <v>100</v>
      </c>
      <c r="G127" s="15" t="s">
        <v>43</v>
      </c>
      <c r="H127" s="8" t="s">
        <v>46</v>
      </c>
    </row>
    <row r="128" spans="1:8" s="20" customFormat="1" ht="13.15" customHeight="1" x14ac:dyDescent="0.25">
      <c r="A128" s="16" t="s">
        <v>25</v>
      </c>
      <c r="B128" s="17"/>
      <c r="C128" s="26">
        <f>SUM(C122:C127)</f>
        <v>35.530000000000008</v>
      </c>
      <c r="D128" s="26">
        <f>SUM(D122:D127)</f>
        <v>20.149999999999995</v>
      </c>
      <c r="E128" s="26">
        <f>SUM(E122:E127)</f>
        <v>123.45000000000002</v>
      </c>
      <c r="F128" s="26">
        <f>SUM(F122:F127)</f>
        <v>822.83</v>
      </c>
      <c r="G128" s="17"/>
      <c r="H128" s="19"/>
    </row>
    <row r="129" spans="1:8" s="20" customFormat="1" x14ac:dyDescent="0.25">
      <c r="A129" s="16" t="s">
        <v>47</v>
      </c>
      <c r="B129" s="17"/>
      <c r="C129" s="26">
        <f>C128+C120</f>
        <v>56.320000000000007</v>
      </c>
      <c r="D129" s="26">
        <f>D128+D120</f>
        <v>47.079999999999991</v>
      </c>
      <c r="E129" s="26">
        <f>E128+E120</f>
        <v>185.3</v>
      </c>
      <c r="F129" s="26">
        <f>F128+F120</f>
        <v>1397.2800000000002</v>
      </c>
      <c r="G129" s="17"/>
      <c r="H129" s="19"/>
    </row>
    <row r="130" spans="1:8" x14ac:dyDescent="0.25">
      <c r="A130" s="302" t="s">
        <v>48</v>
      </c>
      <c r="B130" s="303"/>
      <c r="C130" s="303"/>
      <c r="D130" s="303"/>
      <c r="E130" s="303"/>
      <c r="F130" s="303"/>
      <c r="G130" s="303"/>
      <c r="H130" s="304"/>
    </row>
    <row r="131" spans="1:8" x14ac:dyDescent="0.25">
      <c r="A131" s="305" t="s">
        <v>2</v>
      </c>
      <c r="B131" s="302" t="s">
        <v>3</v>
      </c>
      <c r="C131" s="303"/>
      <c r="D131" s="303"/>
      <c r="E131" s="303"/>
      <c r="F131" s="303"/>
      <c r="G131" s="307" t="s">
        <v>4</v>
      </c>
      <c r="H131" s="307" t="s">
        <v>5</v>
      </c>
    </row>
    <row r="132" spans="1:8" ht="23.25" customHeight="1" x14ac:dyDescent="0.25">
      <c r="A132" s="306"/>
      <c r="B132" s="2" t="s">
        <v>6</v>
      </c>
      <c r="C132" s="224" t="s">
        <v>7</v>
      </c>
      <c r="D132" s="224" t="s">
        <v>8</v>
      </c>
      <c r="E132" s="224" t="s">
        <v>9</v>
      </c>
      <c r="F132" s="224" t="s">
        <v>10</v>
      </c>
      <c r="G132" s="308"/>
      <c r="H132" s="308"/>
    </row>
    <row r="133" spans="1:8" ht="11.25" customHeight="1" x14ac:dyDescent="0.25">
      <c r="A133" s="309" t="s">
        <v>11</v>
      </c>
      <c r="B133" s="310"/>
      <c r="C133" s="311"/>
      <c r="D133" s="311"/>
      <c r="E133" s="311"/>
      <c r="F133" s="311"/>
      <c r="G133" s="310"/>
      <c r="H133" s="312"/>
    </row>
    <row r="134" spans="1:8" x14ac:dyDescent="0.25">
      <c r="A134" s="34" t="s">
        <v>79</v>
      </c>
      <c r="B134" s="15">
        <v>90</v>
      </c>
      <c r="C134" s="6">
        <v>14.7</v>
      </c>
      <c r="D134" s="6">
        <f>12.3*0.9</f>
        <v>11.07</v>
      </c>
      <c r="E134" s="6">
        <v>12.95</v>
      </c>
      <c r="F134" s="6">
        <f>242.41*0.9</f>
        <v>218.16900000000001</v>
      </c>
      <c r="G134" s="7" t="s">
        <v>80</v>
      </c>
      <c r="H134" s="8" t="s">
        <v>81</v>
      </c>
    </row>
    <row r="135" spans="1:8" ht="13.5" customHeight="1" x14ac:dyDescent="0.25">
      <c r="A135" s="14" t="s">
        <v>64</v>
      </c>
      <c r="B135" s="29">
        <v>150</v>
      </c>
      <c r="C135" s="6">
        <v>8.6</v>
      </c>
      <c r="D135" s="6">
        <v>6.09</v>
      </c>
      <c r="E135" s="6">
        <v>38.64</v>
      </c>
      <c r="F135" s="6">
        <v>243.75</v>
      </c>
      <c r="G135" s="12" t="s">
        <v>65</v>
      </c>
      <c r="H135" s="30" t="s">
        <v>66</v>
      </c>
    </row>
    <row r="136" spans="1:8" x14ac:dyDescent="0.25">
      <c r="A136" s="14" t="s">
        <v>45</v>
      </c>
      <c r="B136" s="15">
        <v>40</v>
      </c>
      <c r="C136" s="53">
        <v>3.2</v>
      </c>
      <c r="D136" s="53">
        <v>0.4</v>
      </c>
      <c r="E136" s="53">
        <v>20.399999999999999</v>
      </c>
      <c r="F136" s="53">
        <v>100</v>
      </c>
      <c r="G136" s="15" t="s">
        <v>43</v>
      </c>
      <c r="H136" s="8" t="s">
        <v>46</v>
      </c>
    </row>
    <row r="137" spans="1:8" ht="14.25" customHeight="1" x14ac:dyDescent="0.25">
      <c r="A137" s="23" t="s">
        <v>54</v>
      </c>
      <c r="B137" s="15" t="s">
        <v>55</v>
      </c>
      <c r="C137" s="53">
        <v>0.13</v>
      </c>
      <c r="D137" s="53">
        <v>0.02</v>
      </c>
      <c r="E137" s="53">
        <v>15.2</v>
      </c>
      <c r="F137" s="53">
        <v>62</v>
      </c>
      <c r="G137" s="12">
        <v>686</v>
      </c>
      <c r="H137" s="47" t="s">
        <v>56</v>
      </c>
    </row>
    <row r="138" spans="1:8" s="20" customFormat="1" x14ac:dyDescent="0.25">
      <c r="A138" s="16" t="s">
        <v>25</v>
      </c>
      <c r="B138" s="17"/>
      <c r="C138" s="26">
        <f>SUM(C134:C137)</f>
        <v>26.629999999999995</v>
      </c>
      <c r="D138" s="26">
        <f>SUM(D134:D137)</f>
        <v>17.579999999999998</v>
      </c>
      <c r="E138" s="26">
        <f>SUM(E134:E137)</f>
        <v>87.190000000000012</v>
      </c>
      <c r="F138" s="26">
        <f>SUM(F134:F137)</f>
        <v>623.91899999999998</v>
      </c>
      <c r="G138" s="17"/>
      <c r="H138" s="19"/>
    </row>
    <row r="139" spans="1:8" x14ac:dyDescent="0.25">
      <c r="A139" s="302" t="s">
        <v>26</v>
      </c>
      <c r="B139" s="303"/>
      <c r="C139" s="303"/>
      <c r="D139" s="303"/>
      <c r="E139" s="303"/>
      <c r="F139" s="303"/>
      <c r="G139" s="303"/>
      <c r="H139" s="304"/>
    </row>
    <row r="140" spans="1:8" ht="12.6" customHeight="1" x14ac:dyDescent="0.25">
      <c r="A140" s="4" t="s">
        <v>57</v>
      </c>
      <c r="B140" s="36" t="s">
        <v>58</v>
      </c>
      <c r="C140" s="42">
        <v>1.71</v>
      </c>
      <c r="D140" s="42">
        <v>5.19</v>
      </c>
      <c r="E140" s="42">
        <v>6.89</v>
      </c>
      <c r="F140" s="42">
        <v>81.27</v>
      </c>
      <c r="G140" s="7" t="s">
        <v>59</v>
      </c>
      <c r="H140" s="8" t="s">
        <v>60</v>
      </c>
    </row>
    <row r="141" spans="1:8" ht="12.75" customHeight="1" x14ac:dyDescent="0.25">
      <c r="A141" s="8" t="s">
        <v>49</v>
      </c>
      <c r="B141" s="29">
        <v>90</v>
      </c>
      <c r="C141" s="6">
        <v>11.5</v>
      </c>
      <c r="D141" s="6">
        <v>11.8</v>
      </c>
      <c r="E141" s="6">
        <v>12.3</v>
      </c>
      <c r="F141" s="6">
        <v>201.4</v>
      </c>
      <c r="G141" s="46" t="s">
        <v>50</v>
      </c>
      <c r="H141" s="4" t="s">
        <v>51</v>
      </c>
    </row>
    <row r="142" spans="1:8" ht="12" customHeight="1" x14ac:dyDescent="0.25">
      <c r="A142" s="14" t="s">
        <v>52</v>
      </c>
      <c r="B142" s="29">
        <v>150</v>
      </c>
      <c r="C142" s="6">
        <v>2.86</v>
      </c>
      <c r="D142" s="6">
        <v>4.32</v>
      </c>
      <c r="E142" s="6">
        <v>23.02</v>
      </c>
      <c r="F142" s="6">
        <v>142.4</v>
      </c>
      <c r="G142" s="7">
        <v>310</v>
      </c>
      <c r="H142" s="8" t="s">
        <v>53</v>
      </c>
    </row>
    <row r="143" spans="1:8" ht="14.25" customHeight="1" x14ac:dyDescent="0.25">
      <c r="A143" s="14" t="s">
        <v>99</v>
      </c>
      <c r="B143" s="29">
        <v>30</v>
      </c>
      <c r="C143" s="226">
        <v>0.54</v>
      </c>
      <c r="D143" s="226">
        <v>0.03</v>
      </c>
      <c r="E143" s="226">
        <v>0.9</v>
      </c>
      <c r="F143" s="226">
        <v>6.9</v>
      </c>
      <c r="G143" s="7" t="s">
        <v>100</v>
      </c>
      <c r="H143" s="8" t="s">
        <v>101</v>
      </c>
    </row>
    <row r="144" spans="1:8" ht="14.25" customHeight="1" x14ac:dyDescent="0.25">
      <c r="A144" s="14" t="s">
        <v>67</v>
      </c>
      <c r="B144" s="22">
        <v>200</v>
      </c>
      <c r="C144" s="226">
        <v>0.14000000000000001</v>
      </c>
      <c r="D144" s="226">
        <v>0.11</v>
      </c>
      <c r="E144" s="226">
        <v>21.52</v>
      </c>
      <c r="F144" s="226">
        <v>87.59</v>
      </c>
      <c r="G144" s="15" t="s">
        <v>68</v>
      </c>
      <c r="H144" s="23" t="s">
        <v>69</v>
      </c>
    </row>
    <row r="145" spans="1:8" x14ac:dyDescent="0.25">
      <c r="A145" s="14" t="s">
        <v>42</v>
      </c>
      <c r="B145" s="7">
        <v>40</v>
      </c>
      <c r="C145" s="53">
        <v>2.6</v>
      </c>
      <c r="D145" s="53">
        <v>0.4</v>
      </c>
      <c r="E145" s="53">
        <v>17.2</v>
      </c>
      <c r="F145" s="53">
        <v>85</v>
      </c>
      <c r="G145" s="7" t="s">
        <v>43</v>
      </c>
      <c r="H145" s="4" t="s">
        <v>44</v>
      </c>
    </row>
    <row r="146" spans="1:8" x14ac:dyDescent="0.25">
      <c r="A146" s="14" t="s">
        <v>45</v>
      </c>
      <c r="B146" s="15">
        <v>40</v>
      </c>
      <c r="C146" s="53">
        <v>3.2</v>
      </c>
      <c r="D146" s="53">
        <v>0.4</v>
      </c>
      <c r="E146" s="53">
        <v>20.399999999999999</v>
      </c>
      <c r="F146" s="53">
        <v>100</v>
      </c>
      <c r="G146" s="15" t="s">
        <v>43</v>
      </c>
      <c r="H146" s="8" t="s">
        <v>46</v>
      </c>
    </row>
    <row r="147" spans="1:8" s="20" customFormat="1" x14ac:dyDescent="0.25">
      <c r="A147" s="16" t="s">
        <v>25</v>
      </c>
      <c r="B147" s="17"/>
      <c r="C147" s="26">
        <f>SUM(C140:C146)</f>
        <v>22.55</v>
      </c>
      <c r="D147" s="26">
        <f>SUM(D140:D146)</f>
        <v>22.25</v>
      </c>
      <c r="E147" s="26">
        <f>SUM(E140:E146)</f>
        <v>102.22999999999999</v>
      </c>
      <c r="F147" s="26">
        <f>SUM(F140:F146)</f>
        <v>704.56000000000006</v>
      </c>
      <c r="G147" s="17"/>
      <c r="H147" s="19"/>
    </row>
    <row r="148" spans="1:8" s="20" customFormat="1" x14ac:dyDescent="0.25">
      <c r="A148" s="16" t="s">
        <v>47</v>
      </c>
      <c r="B148" s="17"/>
      <c r="C148" s="26">
        <f>C147+C138</f>
        <v>49.179999999999993</v>
      </c>
      <c r="D148" s="26">
        <f>D147+D138</f>
        <v>39.83</v>
      </c>
      <c r="E148" s="26">
        <f>E147+E138</f>
        <v>189.42000000000002</v>
      </c>
      <c r="F148" s="26">
        <f>F147+F138</f>
        <v>1328.479</v>
      </c>
      <c r="G148" s="17"/>
      <c r="H148" s="19"/>
    </row>
    <row r="149" spans="1:8" x14ac:dyDescent="0.25">
      <c r="A149" s="302" t="s">
        <v>70</v>
      </c>
      <c r="B149" s="303"/>
      <c r="C149" s="303"/>
      <c r="D149" s="303"/>
      <c r="E149" s="303"/>
      <c r="F149" s="303"/>
      <c r="G149" s="303"/>
      <c r="H149" s="304"/>
    </row>
    <row r="150" spans="1:8" x14ac:dyDescent="0.25">
      <c r="A150" s="305" t="s">
        <v>2</v>
      </c>
      <c r="B150" s="302" t="s">
        <v>3</v>
      </c>
      <c r="C150" s="303"/>
      <c r="D150" s="303"/>
      <c r="E150" s="303"/>
      <c r="F150" s="303"/>
      <c r="G150" s="307" t="s">
        <v>4</v>
      </c>
      <c r="H150" s="307" t="s">
        <v>5</v>
      </c>
    </row>
    <row r="151" spans="1:8" ht="22.5" customHeight="1" x14ac:dyDescent="0.25">
      <c r="A151" s="306"/>
      <c r="B151" s="2" t="s">
        <v>6</v>
      </c>
      <c r="C151" s="224" t="s">
        <v>7</v>
      </c>
      <c r="D151" s="224" t="s">
        <v>8</v>
      </c>
      <c r="E151" s="224" t="s">
        <v>9</v>
      </c>
      <c r="F151" s="224" t="s">
        <v>10</v>
      </c>
      <c r="G151" s="308"/>
      <c r="H151" s="308"/>
    </row>
    <row r="152" spans="1:8" ht="13.5" customHeight="1" x14ac:dyDescent="0.25">
      <c r="A152" s="309" t="s">
        <v>11</v>
      </c>
      <c r="B152" s="310"/>
      <c r="C152" s="310"/>
      <c r="D152" s="310"/>
      <c r="E152" s="310"/>
      <c r="F152" s="310"/>
      <c r="G152" s="310"/>
      <c r="H152" s="312"/>
    </row>
    <row r="153" spans="1:8" s="50" customFormat="1" ht="23.25" customHeight="1" x14ac:dyDescent="0.2">
      <c r="A153" s="47" t="s">
        <v>12</v>
      </c>
      <c r="B153" s="29" t="s">
        <v>13</v>
      </c>
      <c r="C153" s="42">
        <v>5.96</v>
      </c>
      <c r="D153" s="42">
        <v>7.25</v>
      </c>
      <c r="E153" s="42">
        <v>42.89</v>
      </c>
      <c r="F153" s="42">
        <v>261</v>
      </c>
      <c r="G153" s="28" t="s">
        <v>14</v>
      </c>
      <c r="H153" s="8" t="s">
        <v>15</v>
      </c>
    </row>
    <row r="154" spans="1:8" x14ac:dyDescent="0.25">
      <c r="A154" s="8" t="s">
        <v>126</v>
      </c>
      <c r="B154" s="5">
        <v>80</v>
      </c>
      <c r="C154" s="45">
        <v>10.199999999999999</v>
      </c>
      <c r="D154" s="45">
        <v>11.3</v>
      </c>
      <c r="E154" s="45">
        <v>30.1</v>
      </c>
      <c r="F154" s="45">
        <v>266.39999999999998</v>
      </c>
      <c r="G154" s="60" t="s">
        <v>146</v>
      </c>
      <c r="H154" s="4" t="s">
        <v>128</v>
      </c>
    </row>
    <row r="155" spans="1:8" ht="12" customHeight="1" x14ac:dyDescent="0.25">
      <c r="A155" s="8" t="s">
        <v>22</v>
      </c>
      <c r="B155" s="12" t="s">
        <v>23</v>
      </c>
      <c r="C155" s="57">
        <v>7.0000000000000007E-2</v>
      </c>
      <c r="D155" s="57">
        <v>0.02</v>
      </c>
      <c r="E155" s="57">
        <v>15</v>
      </c>
      <c r="F155" s="57">
        <v>60</v>
      </c>
      <c r="G155" s="12">
        <v>685</v>
      </c>
      <c r="H155" s="34" t="s">
        <v>24</v>
      </c>
    </row>
    <row r="156" spans="1:8" s="20" customFormat="1" x14ac:dyDescent="0.25">
      <c r="A156" s="16" t="s">
        <v>25</v>
      </c>
      <c r="B156" s="17"/>
      <c r="C156" s="26">
        <f>SUM(C153:C155)</f>
        <v>16.23</v>
      </c>
      <c r="D156" s="26">
        <f>SUM(D153:D155)</f>
        <v>18.57</v>
      </c>
      <c r="E156" s="26">
        <f>SUM(E153:E155)</f>
        <v>87.990000000000009</v>
      </c>
      <c r="F156" s="26">
        <f>SUM(F153:F155)</f>
        <v>587.4</v>
      </c>
      <c r="G156" s="17"/>
      <c r="H156" s="19"/>
    </row>
    <row r="157" spans="1:8" x14ac:dyDescent="0.25">
      <c r="A157" s="302" t="s">
        <v>26</v>
      </c>
      <c r="B157" s="303"/>
      <c r="C157" s="303"/>
      <c r="D157" s="303"/>
      <c r="E157" s="303"/>
      <c r="F157" s="303"/>
      <c r="G157" s="303"/>
      <c r="H157" s="304"/>
    </row>
    <row r="158" spans="1:8" ht="23.25" customHeight="1" x14ac:dyDescent="0.25">
      <c r="A158" s="14" t="s">
        <v>76</v>
      </c>
      <c r="B158" s="5" t="s">
        <v>28</v>
      </c>
      <c r="C158" s="6">
        <v>1.25</v>
      </c>
      <c r="D158" s="6">
        <v>5.4</v>
      </c>
      <c r="E158" s="6">
        <v>6.83</v>
      </c>
      <c r="F158" s="6">
        <v>80.22</v>
      </c>
      <c r="G158" s="7" t="s">
        <v>77</v>
      </c>
      <c r="H158" s="8" t="s">
        <v>78</v>
      </c>
    </row>
    <row r="159" spans="1:8" ht="12" customHeight="1" x14ac:dyDescent="0.25">
      <c r="A159" s="41" t="s">
        <v>147</v>
      </c>
      <c r="B159" s="7">
        <v>90</v>
      </c>
      <c r="C159" s="6">
        <f>22.08*0.9</f>
        <v>19.872</v>
      </c>
      <c r="D159" s="6">
        <f>18.58*0.9</f>
        <v>16.721999999999998</v>
      </c>
      <c r="E159" s="6">
        <v>0</v>
      </c>
      <c r="F159" s="6">
        <f>256*0.9</f>
        <v>230.4</v>
      </c>
      <c r="G159" s="15" t="s">
        <v>148</v>
      </c>
      <c r="H159" s="8" t="s">
        <v>149</v>
      </c>
    </row>
    <row r="160" spans="1:8" ht="12" customHeight="1" x14ac:dyDescent="0.25">
      <c r="A160" s="4" t="s">
        <v>150</v>
      </c>
      <c r="B160" s="15">
        <v>150</v>
      </c>
      <c r="C160" s="53">
        <v>5.52</v>
      </c>
      <c r="D160" s="53">
        <v>4.51</v>
      </c>
      <c r="E160" s="53">
        <v>26.45</v>
      </c>
      <c r="F160" s="53">
        <v>168.45</v>
      </c>
      <c r="G160" s="10" t="s">
        <v>35</v>
      </c>
      <c r="H160" s="4" t="s">
        <v>36</v>
      </c>
    </row>
    <row r="161" spans="1:8" ht="12.75" customHeight="1" x14ac:dyDescent="0.25">
      <c r="A161" s="43" t="s">
        <v>145</v>
      </c>
      <c r="B161" s="7">
        <v>20</v>
      </c>
      <c r="C161" s="6">
        <v>0.16</v>
      </c>
      <c r="D161" s="6">
        <v>0.02</v>
      </c>
      <c r="E161" s="6">
        <v>0.34</v>
      </c>
      <c r="F161" s="6">
        <v>2</v>
      </c>
      <c r="G161" s="13">
        <v>70</v>
      </c>
      <c r="H161" s="8" t="s">
        <v>38</v>
      </c>
    </row>
    <row r="162" spans="1:8" ht="14.25" customHeight="1" x14ac:dyDescent="0.25">
      <c r="A162" s="4" t="s">
        <v>137</v>
      </c>
      <c r="B162" s="15">
        <v>200</v>
      </c>
      <c r="C162" s="57">
        <v>0</v>
      </c>
      <c r="D162" s="57">
        <v>0</v>
      </c>
      <c r="E162" s="57">
        <v>19.97</v>
      </c>
      <c r="F162" s="57">
        <v>76</v>
      </c>
      <c r="G162" s="15" t="s">
        <v>138</v>
      </c>
      <c r="H162" s="8" t="s">
        <v>139</v>
      </c>
    </row>
    <row r="163" spans="1:8" x14ac:dyDescent="0.25">
      <c r="A163" s="14" t="s">
        <v>42</v>
      </c>
      <c r="B163" s="7">
        <v>40</v>
      </c>
      <c r="C163" s="53">
        <v>2.6</v>
      </c>
      <c r="D163" s="53">
        <v>0.4</v>
      </c>
      <c r="E163" s="53">
        <v>17.2</v>
      </c>
      <c r="F163" s="53">
        <v>85</v>
      </c>
      <c r="G163" s="7" t="s">
        <v>43</v>
      </c>
      <c r="H163" s="4" t="s">
        <v>44</v>
      </c>
    </row>
    <row r="164" spans="1:8" x14ac:dyDescent="0.25">
      <c r="A164" s="14" t="s">
        <v>45</v>
      </c>
      <c r="B164" s="15">
        <v>40</v>
      </c>
      <c r="C164" s="53">
        <v>3.2</v>
      </c>
      <c r="D164" s="53">
        <v>0.4</v>
      </c>
      <c r="E164" s="53">
        <v>20.399999999999999</v>
      </c>
      <c r="F164" s="53">
        <v>100</v>
      </c>
      <c r="G164" s="15" t="s">
        <v>43</v>
      </c>
      <c r="H164" s="8" t="s">
        <v>46</v>
      </c>
    </row>
    <row r="165" spans="1:8" s="20" customFormat="1" x14ac:dyDescent="0.25">
      <c r="A165" s="16" t="s">
        <v>25</v>
      </c>
      <c r="B165" s="17"/>
      <c r="C165" s="26">
        <f>SUM(C158:C164)</f>
        <v>32.602000000000004</v>
      </c>
      <c r="D165" s="26">
        <f>SUM(D158:D164)</f>
        <v>27.451999999999995</v>
      </c>
      <c r="E165" s="26">
        <f>SUM(E158:E164)</f>
        <v>91.19</v>
      </c>
      <c r="F165" s="26">
        <f>SUM(F158:F164)</f>
        <v>742.06999999999994</v>
      </c>
      <c r="G165" s="17"/>
      <c r="H165" s="19"/>
    </row>
    <row r="166" spans="1:8" s="20" customFormat="1" x14ac:dyDescent="0.25">
      <c r="A166" s="16" t="s">
        <v>47</v>
      </c>
      <c r="B166" s="17"/>
      <c r="C166" s="26">
        <f>C165+C156</f>
        <v>48.832000000000008</v>
      </c>
      <c r="D166" s="26">
        <f>D165+D156</f>
        <v>46.021999999999991</v>
      </c>
      <c r="E166" s="26">
        <f>E165+E156</f>
        <v>179.18</v>
      </c>
      <c r="F166" s="26">
        <f>F165+F156</f>
        <v>1329.4699999999998</v>
      </c>
      <c r="G166" s="17"/>
      <c r="H166" s="19"/>
    </row>
    <row r="167" spans="1:8" x14ac:dyDescent="0.25">
      <c r="A167" s="302" t="s">
        <v>88</v>
      </c>
      <c r="B167" s="303"/>
      <c r="C167" s="303"/>
      <c r="D167" s="303"/>
      <c r="E167" s="303"/>
      <c r="F167" s="303"/>
      <c r="G167" s="303"/>
      <c r="H167" s="304"/>
    </row>
    <row r="168" spans="1:8" x14ac:dyDescent="0.25">
      <c r="A168" s="305" t="s">
        <v>2</v>
      </c>
      <c r="B168" s="302" t="s">
        <v>3</v>
      </c>
      <c r="C168" s="303"/>
      <c r="D168" s="303"/>
      <c r="E168" s="303"/>
      <c r="F168" s="303"/>
      <c r="G168" s="307" t="s">
        <v>4</v>
      </c>
      <c r="H168" s="307" t="s">
        <v>5</v>
      </c>
    </row>
    <row r="169" spans="1:8" ht="22.5" customHeight="1" x14ac:dyDescent="0.25">
      <c r="A169" s="306"/>
      <c r="B169" s="2" t="s">
        <v>6</v>
      </c>
      <c r="C169" s="224" t="s">
        <v>7</v>
      </c>
      <c r="D169" s="224" t="s">
        <v>8</v>
      </c>
      <c r="E169" s="224" t="s">
        <v>9</v>
      </c>
      <c r="F169" s="224" t="s">
        <v>10</v>
      </c>
      <c r="G169" s="308"/>
      <c r="H169" s="308"/>
    </row>
    <row r="170" spans="1:8" ht="13.5" customHeight="1" x14ac:dyDescent="0.25">
      <c r="A170" s="309" t="s">
        <v>11</v>
      </c>
      <c r="B170" s="310"/>
      <c r="C170" s="310"/>
      <c r="D170" s="310"/>
      <c r="E170" s="310"/>
      <c r="F170" s="310"/>
      <c r="G170" s="310"/>
      <c r="H170" s="312"/>
    </row>
    <row r="171" spans="1:8" x14ac:dyDescent="0.25">
      <c r="A171" s="4" t="s">
        <v>244</v>
      </c>
      <c r="B171" s="29">
        <v>90</v>
      </c>
      <c r="C171" s="6">
        <v>10.4</v>
      </c>
      <c r="D171" s="6">
        <v>12.6</v>
      </c>
      <c r="E171" s="6">
        <v>9.06</v>
      </c>
      <c r="F171" s="6">
        <v>207.09</v>
      </c>
      <c r="G171" s="10" t="s">
        <v>245</v>
      </c>
      <c r="H171" s="4" t="s">
        <v>246</v>
      </c>
    </row>
    <row r="172" spans="1:8" x14ac:dyDescent="0.25">
      <c r="A172" s="23" t="s">
        <v>151</v>
      </c>
      <c r="B172" s="15">
        <v>5</v>
      </c>
      <c r="C172" s="53">
        <v>0.04</v>
      </c>
      <c r="D172" s="53">
        <v>3.6</v>
      </c>
      <c r="E172" s="53">
        <v>0.06</v>
      </c>
      <c r="F172" s="53">
        <v>33</v>
      </c>
      <c r="G172" s="25" t="s">
        <v>152</v>
      </c>
      <c r="H172" s="4" t="s">
        <v>153</v>
      </c>
    </row>
    <row r="173" spans="1:8" ht="14.45" customHeight="1" x14ac:dyDescent="0.25">
      <c r="A173" s="8" t="s">
        <v>97</v>
      </c>
      <c r="B173" s="15">
        <v>150</v>
      </c>
      <c r="C173" s="53">
        <v>3.06</v>
      </c>
      <c r="D173" s="53">
        <v>4.8</v>
      </c>
      <c r="E173" s="53">
        <v>20.440000000000001</v>
      </c>
      <c r="F173" s="53">
        <v>137.25</v>
      </c>
      <c r="G173" s="15">
        <v>312</v>
      </c>
      <c r="H173" s="4" t="s">
        <v>98</v>
      </c>
    </row>
    <row r="174" spans="1:8" ht="14.25" customHeight="1" x14ac:dyDescent="0.25">
      <c r="A174" s="23" t="s">
        <v>54</v>
      </c>
      <c r="B174" s="15" t="s">
        <v>55</v>
      </c>
      <c r="C174" s="53">
        <v>0.13</v>
      </c>
      <c r="D174" s="53">
        <v>0.02</v>
      </c>
      <c r="E174" s="53">
        <v>15.2</v>
      </c>
      <c r="F174" s="53">
        <v>62</v>
      </c>
      <c r="G174" s="12">
        <v>686</v>
      </c>
      <c r="H174" s="47" t="s">
        <v>56</v>
      </c>
    </row>
    <row r="175" spans="1:8" x14ac:dyDescent="0.25">
      <c r="A175" s="14" t="s">
        <v>45</v>
      </c>
      <c r="B175" s="15">
        <v>40</v>
      </c>
      <c r="C175" s="53">
        <v>3.2</v>
      </c>
      <c r="D175" s="53">
        <v>0.4</v>
      </c>
      <c r="E175" s="53">
        <v>20.399999999999999</v>
      </c>
      <c r="F175" s="53">
        <v>100</v>
      </c>
      <c r="G175" s="15" t="s">
        <v>43</v>
      </c>
      <c r="H175" s="8" t="s">
        <v>46</v>
      </c>
    </row>
    <row r="176" spans="1:8" s="20" customFormat="1" x14ac:dyDescent="0.25">
      <c r="A176" s="16" t="s">
        <v>25</v>
      </c>
      <c r="B176" s="17"/>
      <c r="C176" s="26">
        <f>SUM(C171:C175)</f>
        <v>16.830000000000002</v>
      </c>
      <c r="D176" s="26">
        <f>SUM(D171:D175)</f>
        <v>21.419999999999998</v>
      </c>
      <c r="E176" s="26">
        <f>SUM(E171:E175)</f>
        <v>65.16</v>
      </c>
      <c r="F176" s="26">
        <f>SUM(F171:F175)</f>
        <v>539.34</v>
      </c>
      <c r="G176" s="17"/>
      <c r="H176" s="19"/>
    </row>
    <row r="177" spans="1:8" x14ac:dyDescent="0.25">
      <c r="A177" s="302" t="s">
        <v>26</v>
      </c>
      <c r="B177" s="303"/>
      <c r="C177" s="303"/>
      <c r="D177" s="303"/>
      <c r="E177" s="303"/>
      <c r="F177" s="303"/>
      <c r="G177" s="303"/>
      <c r="H177" s="304"/>
    </row>
    <row r="178" spans="1:8" ht="15" customHeight="1" x14ac:dyDescent="0.25">
      <c r="A178" s="4" t="s">
        <v>241</v>
      </c>
      <c r="B178" s="29">
        <v>200</v>
      </c>
      <c r="C178" s="6">
        <v>4.4000000000000004</v>
      </c>
      <c r="D178" s="6">
        <v>4.2</v>
      </c>
      <c r="E178" s="6">
        <v>13.2</v>
      </c>
      <c r="F178" s="6">
        <v>118.6</v>
      </c>
      <c r="G178" s="15" t="s">
        <v>242</v>
      </c>
      <c r="H178" s="4" t="s">
        <v>243</v>
      </c>
    </row>
    <row r="179" spans="1:8" x14ac:dyDescent="0.25">
      <c r="A179" s="47" t="s">
        <v>154</v>
      </c>
      <c r="B179" s="29">
        <v>90</v>
      </c>
      <c r="C179" s="6">
        <v>13.1</v>
      </c>
      <c r="D179" s="6">
        <v>13.9</v>
      </c>
      <c r="E179" s="6">
        <v>12.6</v>
      </c>
      <c r="F179" s="6">
        <v>229</v>
      </c>
      <c r="G179" s="28" t="s">
        <v>155</v>
      </c>
      <c r="H179" s="8" t="s">
        <v>156</v>
      </c>
    </row>
    <row r="180" spans="1:8" x14ac:dyDescent="0.25">
      <c r="A180" s="4" t="s">
        <v>135</v>
      </c>
      <c r="B180" s="29">
        <v>150</v>
      </c>
      <c r="C180" s="226">
        <v>2.6</v>
      </c>
      <c r="D180" s="226">
        <v>11.8</v>
      </c>
      <c r="E180" s="226">
        <v>12.81</v>
      </c>
      <c r="F180" s="226">
        <v>163.5</v>
      </c>
      <c r="G180" s="15">
        <v>541</v>
      </c>
      <c r="H180" s="8" t="s">
        <v>136</v>
      </c>
    </row>
    <row r="181" spans="1:8" x14ac:dyDescent="0.25">
      <c r="A181" s="4" t="s">
        <v>102</v>
      </c>
      <c r="B181" s="12">
        <v>200</v>
      </c>
      <c r="C181" s="226">
        <v>0.33</v>
      </c>
      <c r="D181" s="226">
        <v>0</v>
      </c>
      <c r="E181" s="226">
        <v>22.78</v>
      </c>
      <c r="F181" s="226">
        <v>94.44</v>
      </c>
      <c r="G181" s="10" t="s">
        <v>103</v>
      </c>
      <c r="H181" s="8" t="s">
        <v>104</v>
      </c>
    </row>
    <row r="182" spans="1:8" x14ac:dyDescent="0.25">
      <c r="A182" s="14" t="s">
        <v>42</v>
      </c>
      <c r="B182" s="7">
        <v>40</v>
      </c>
      <c r="C182" s="53">
        <v>2.6</v>
      </c>
      <c r="D182" s="53">
        <v>0.4</v>
      </c>
      <c r="E182" s="53">
        <v>17.2</v>
      </c>
      <c r="F182" s="53">
        <v>85</v>
      </c>
      <c r="G182" s="7" t="s">
        <v>43</v>
      </c>
      <c r="H182" s="4" t="s">
        <v>44</v>
      </c>
    </row>
    <row r="183" spans="1:8" x14ac:dyDescent="0.25">
      <c r="A183" s="14" t="s">
        <v>45</v>
      </c>
      <c r="B183" s="15">
        <v>40</v>
      </c>
      <c r="C183" s="53">
        <v>3.2</v>
      </c>
      <c r="D183" s="53">
        <v>0.4</v>
      </c>
      <c r="E183" s="53">
        <v>20.399999999999999</v>
      </c>
      <c r="F183" s="53">
        <v>100</v>
      </c>
      <c r="G183" s="15" t="s">
        <v>43</v>
      </c>
      <c r="H183" s="8" t="s">
        <v>46</v>
      </c>
    </row>
    <row r="184" spans="1:8" s="20" customFormat="1" x14ac:dyDescent="0.25">
      <c r="A184" s="16" t="s">
        <v>25</v>
      </c>
      <c r="B184" s="17"/>
      <c r="C184" s="26">
        <f>SUM(C178:C183)</f>
        <v>26.23</v>
      </c>
      <c r="D184" s="26">
        <f>SUM(D178:D183)</f>
        <v>30.7</v>
      </c>
      <c r="E184" s="26">
        <f>SUM(E178:E183)</f>
        <v>98.990000000000009</v>
      </c>
      <c r="F184" s="26">
        <f>SUM(F178:F183)</f>
        <v>790.54</v>
      </c>
      <c r="G184" s="17"/>
      <c r="H184" s="19"/>
    </row>
    <row r="185" spans="1:8" s="20" customFormat="1" x14ac:dyDescent="0.25">
      <c r="A185" s="16" t="s">
        <v>47</v>
      </c>
      <c r="B185" s="17"/>
      <c r="C185" s="26">
        <f>C184+C176</f>
        <v>43.06</v>
      </c>
      <c r="D185" s="26">
        <f>D184+D176</f>
        <v>52.12</v>
      </c>
      <c r="E185" s="26">
        <f>E184+E176</f>
        <v>164.15</v>
      </c>
      <c r="F185" s="26">
        <f>F184+F176</f>
        <v>1329.88</v>
      </c>
      <c r="G185" s="17"/>
      <c r="H185" s="19"/>
    </row>
    <row r="186" spans="1:8" x14ac:dyDescent="0.25">
      <c r="A186" s="317" t="s">
        <v>105</v>
      </c>
      <c r="B186" s="317"/>
      <c r="C186" s="317"/>
      <c r="D186" s="317"/>
      <c r="E186" s="317"/>
      <c r="F186" s="317"/>
      <c r="G186" s="317"/>
      <c r="H186" s="317"/>
    </row>
    <row r="187" spans="1:8" x14ac:dyDescent="0.25">
      <c r="A187" s="305" t="s">
        <v>2</v>
      </c>
      <c r="B187" s="302" t="s">
        <v>3</v>
      </c>
      <c r="C187" s="303"/>
      <c r="D187" s="303"/>
      <c r="E187" s="303"/>
      <c r="F187" s="303"/>
      <c r="G187" s="307" t="s">
        <v>4</v>
      </c>
      <c r="H187" s="307" t="s">
        <v>5</v>
      </c>
    </row>
    <row r="188" spans="1:8" ht="21" customHeight="1" x14ac:dyDescent="0.25">
      <c r="A188" s="306"/>
      <c r="B188" s="2" t="s">
        <v>6</v>
      </c>
      <c r="C188" s="224" t="s">
        <v>7</v>
      </c>
      <c r="D188" s="224" t="s">
        <v>8</v>
      </c>
      <c r="E188" s="224" t="s">
        <v>9</v>
      </c>
      <c r="F188" s="224" t="s">
        <v>10</v>
      </c>
      <c r="G188" s="308"/>
      <c r="H188" s="308"/>
    </row>
    <row r="189" spans="1:8" ht="12" customHeight="1" x14ac:dyDescent="0.25">
      <c r="A189" s="309" t="s">
        <v>11</v>
      </c>
      <c r="B189" s="310"/>
      <c r="C189" s="311"/>
      <c r="D189" s="311"/>
      <c r="E189" s="311"/>
      <c r="F189" s="311"/>
      <c r="G189" s="310"/>
      <c r="H189" s="312"/>
    </row>
    <row r="190" spans="1:8" ht="11.25" customHeight="1" x14ac:dyDescent="0.25">
      <c r="A190" s="8" t="s">
        <v>157</v>
      </c>
      <c r="B190" s="5">
        <v>120</v>
      </c>
      <c r="C190" s="6">
        <v>16.47</v>
      </c>
      <c r="D190" s="6">
        <v>6.98</v>
      </c>
      <c r="E190" s="6">
        <v>25.12</v>
      </c>
      <c r="F190" s="6">
        <v>233.1</v>
      </c>
      <c r="G190" s="46" t="s">
        <v>158</v>
      </c>
      <c r="H190" s="4" t="s">
        <v>159</v>
      </c>
    </row>
    <row r="191" spans="1:8" x14ac:dyDescent="0.25">
      <c r="A191" s="4" t="s">
        <v>92</v>
      </c>
      <c r="B191" s="126">
        <v>30</v>
      </c>
      <c r="C191" s="57">
        <v>2.16</v>
      </c>
      <c r="D191" s="57">
        <v>2.5499999999999998</v>
      </c>
      <c r="E191" s="57">
        <v>16.649999999999999</v>
      </c>
      <c r="F191" s="57">
        <v>98.4</v>
      </c>
      <c r="G191" s="15" t="s">
        <v>93</v>
      </c>
      <c r="H191" s="4" t="s">
        <v>94</v>
      </c>
    </row>
    <row r="192" spans="1:8" x14ac:dyDescent="0.25">
      <c r="A192" s="4" t="s">
        <v>95</v>
      </c>
      <c r="B192" s="5">
        <v>200</v>
      </c>
      <c r="C192" s="226">
        <v>0.8</v>
      </c>
      <c r="D192" s="226">
        <v>0.8</v>
      </c>
      <c r="E192" s="226">
        <v>19.600000000000001</v>
      </c>
      <c r="F192" s="226">
        <v>94</v>
      </c>
      <c r="G192" s="10">
        <v>338</v>
      </c>
      <c r="H192" s="4" t="s">
        <v>96</v>
      </c>
    </row>
    <row r="193" spans="1:8" ht="12" customHeight="1" x14ac:dyDescent="0.25">
      <c r="A193" s="8" t="s">
        <v>22</v>
      </c>
      <c r="B193" s="12" t="s">
        <v>23</v>
      </c>
      <c r="C193" s="57">
        <v>7.0000000000000007E-2</v>
      </c>
      <c r="D193" s="57">
        <v>0.02</v>
      </c>
      <c r="E193" s="57">
        <v>15</v>
      </c>
      <c r="F193" s="57">
        <v>60</v>
      </c>
      <c r="G193" s="12">
        <v>685</v>
      </c>
      <c r="H193" s="34" t="s">
        <v>24</v>
      </c>
    </row>
    <row r="194" spans="1:8" s="20" customFormat="1" x14ac:dyDescent="0.25">
      <c r="A194" s="16" t="s">
        <v>25</v>
      </c>
      <c r="B194" s="17"/>
      <c r="C194" s="26">
        <f>SUM(C190:C193)</f>
        <v>19.5</v>
      </c>
      <c r="D194" s="26">
        <f>SUM(D190:D193)</f>
        <v>10.350000000000001</v>
      </c>
      <c r="E194" s="26">
        <f>SUM(E190:E193)</f>
        <v>76.37</v>
      </c>
      <c r="F194" s="26">
        <f>SUM(F190:F193)</f>
        <v>485.5</v>
      </c>
      <c r="G194" s="17"/>
      <c r="H194" s="19"/>
    </row>
    <row r="195" spans="1:8" x14ac:dyDescent="0.25">
      <c r="A195" s="302" t="s">
        <v>26</v>
      </c>
      <c r="B195" s="303"/>
      <c r="C195" s="303"/>
      <c r="D195" s="303"/>
      <c r="E195" s="303"/>
      <c r="F195" s="303"/>
      <c r="G195" s="303"/>
      <c r="H195" s="304"/>
    </row>
    <row r="196" spans="1:8" x14ac:dyDescent="0.25">
      <c r="A196" s="4" t="s">
        <v>27</v>
      </c>
      <c r="B196" s="5" t="s">
        <v>28</v>
      </c>
      <c r="C196" s="42">
        <v>1.6</v>
      </c>
      <c r="D196" s="42">
        <v>5.3</v>
      </c>
      <c r="E196" s="42">
        <v>8.4</v>
      </c>
      <c r="F196" s="42">
        <v>87.5</v>
      </c>
      <c r="G196" s="7" t="s">
        <v>29</v>
      </c>
      <c r="H196" s="8" t="s">
        <v>30</v>
      </c>
    </row>
    <row r="197" spans="1:8" ht="12" customHeight="1" x14ac:dyDescent="0.25">
      <c r="A197" s="8" t="s">
        <v>106</v>
      </c>
      <c r="B197" s="15">
        <v>90</v>
      </c>
      <c r="C197" s="6">
        <v>11.1</v>
      </c>
      <c r="D197" s="6">
        <v>14.26</v>
      </c>
      <c r="E197" s="6">
        <v>10.199999999999999</v>
      </c>
      <c r="F197" s="6">
        <v>215.87</v>
      </c>
      <c r="G197" s="25" t="s">
        <v>107</v>
      </c>
      <c r="H197" s="4" t="s">
        <v>108</v>
      </c>
    </row>
    <row r="198" spans="1:8" ht="15" customHeight="1" x14ac:dyDescent="0.25">
      <c r="A198" s="14" t="s">
        <v>64</v>
      </c>
      <c r="B198" s="29">
        <v>150</v>
      </c>
      <c r="C198" s="6">
        <v>8.6</v>
      </c>
      <c r="D198" s="6">
        <v>6.09</v>
      </c>
      <c r="E198" s="6">
        <v>38.64</v>
      </c>
      <c r="F198" s="6">
        <v>243.75</v>
      </c>
      <c r="G198" s="12" t="s">
        <v>65</v>
      </c>
      <c r="H198" s="30" t="s">
        <v>66</v>
      </c>
    </row>
    <row r="199" spans="1:8" ht="13.5" customHeight="1" x14ac:dyDescent="0.25">
      <c r="A199" s="14" t="s">
        <v>99</v>
      </c>
      <c r="B199" s="29">
        <v>30</v>
      </c>
      <c r="C199" s="6">
        <v>0.54</v>
      </c>
      <c r="D199" s="6">
        <v>0.03</v>
      </c>
      <c r="E199" s="6">
        <v>0.9</v>
      </c>
      <c r="F199" s="6">
        <v>6.9</v>
      </c>
      <c r="G199" s="7" t="s">
        <v>100</v>
      </c>
      <c r="H199" s="8" t="s">
        <v>101</v>
      </c>
    </row>
    <row r="200" spans="1:8" ht="13.5" customHeight="1" x14ac:dyDescent="0.25">
      <c r="A200" s="4" t="s">
        <v>39</v>
      </c>
      <c r="B200" s="12">
        <v>200</v>
      </c>
      <c r="C200" s="226">
        <v>0.15</v>
      </c>
      <c r="D200" s="226">
        <v>0.06</v>
      </c>
      <c r="E200" s="226">
        <v>20.65</v>
      </c>
      <c r="F200" s="226">
        <v>82.9</v>
      </c>
      <c r="G200" s="7" t="s">
        <v>40</v>
      </c>
      <c r="H200" s="8" t="s">
        <v>41</v>
      </c>
    </row>
    <row r="201" spans="1:8" x14ac:dyDescent="0.25">
      <c r="A201" s="14" t="s">
        <v>42</v>
      </c>
      <c r="B201" s="7">
        <v>40</v>
      </c>
      <c r="C201" s="53">
        <v>2.6</v>
      </c>
      <c r="D201" s="53">
        <v>0.4</v>
      </c>
      <c r="E201" s="53">
        <v>17.2</v>
      </c>
      <c r="F201" s="53">
        <v>85</v>
      </c>
      <c r="G201" s="7" t="s">
        <v>43</v>
      </c>
      <c r="H201" s="4" t="s">
        <v>44</v>
      </c>
    </row>
    <row r="202" spans="1:8" x14ac:dyDescent="0.25">
      <c r="A202" s="14" t="s">
        <v>45</v>
      </c>
      <c r="B202" s="15">
        <v>40</v>
      </c>
      <c r="C202" s="53">
        <v>3.2</v>
      </c>
      <c r="D202" s="53">
        <v>0.4</v>
      </c>
      <c r="E202" s="53">
        <v>20.399999999999999</v>
      </c>
      <c r="F202" s="53">
        <v>100</v>
      </c>
      <c r="G202" s="15" t="s">
        <v>43</v>
      </c>
      <c r="H202" s="8" t="s">
        <v>46</v>
      </c>
    </row>
    <row r="203" spans="1:8" s="20" customFormat="1" x14ac:dyDescent="0.25">
      <c r="A203" s="16" t="s">
        <v>25</v>
      </c>
      <c r="B203" s="17"/>
      <c r="C203" s="26">
        <f>SUM(C196:C202)</f>
        <v>27.789999999999996</v>
      </c>
      <c r="D203" s="26">
        <f>SUM(D196:D202)</f>
        <v>26.539999999999996</v>
      </c>
      <c r="E203" s="26">
        <f>SUM(E196:E202)</f>
        <v>116.38999999999999</v>
      </c>
      <c r="F203" s="26">
        <f>SUM(F196:F202)</f>
        <v>821.92</v>
      </c>
      <c r="G203" s="17"/>
      <c r="H203" s="19"/>
    </row>
    <row r="204" spans="1:8" s="20" customFormat="1" x14ac:dyDescent="0.25">
      <c r="A204" s="16" t="s">
        <v>47</v>
      </c>
      <c r="B204" s="17"/>
      <c r="C204" s="26">
        <f>C203+C194</f>
        <v>47.289999999999992</v>
      </c>
      <c r="D204" s="26">
        <f>D203+D194</f>
        <v>36.89</v>
      </c>
      <c r="E204" s="26">
        <f>E203+E194</f>
        <v>192.76</v>
      </c>
      <c r="F204" s="26">
        <f>F203+F194</f>
        <v>1307.42</v>
      </c>
      <c r="G204" s="17"/>
      <c r="H204" s="19"/>
    </row>
    <row r="205" spans="1:8" x14ac:dyDescent="0.25">
      <c r="A205" s="302" t="s">
        <v>119</v>
      </c>
      <c r="B205" s="303"/>
      <c r="C205" s="303"/>
      <c r="D205" s="303"/>
      <c r="E205" s="303"/>
      <c r="F205" s="303"/>
      <c r="G205" s="303"/>
      <c r="H205" s="304"/>
    </row>
    <row r="206" spans="1:8" x14ac:dyDescent="0.25">
      <c r="A206" s="305" t="s">
        <v>2</v>
      </c>
      <c r="B206" s="302" t="s">
        <v>3</v>
      </c>
      <c r="C206" s="303"/>
      <c r="D206" s="303"/>
      <c r="E206" s="303"/>
      <c r="F206" s="303"/>
      <c r="G206" s="307" t="s">
        <v>4</v>
      </c>
      <c r="H206" s="307" t="s">
        <v>5</v>
      </c>
    </row>
    <row r="207" spans="1:8" ht="21.75" customHeight="1" x14ac:dyDescent="0.25">
      <c r="A207" s="306"/>
      <c r="B207" s="2" t="s">
        <v>6</v>
      </c>
      <c r="C207" s="224" t="s">
        <v>7</v>
      </c>
      <c r="D207" s="224" t="s">
        <v>8</v>
      </c>
      <c r="E207" s="224" t="s">
        <v>9</v>
      </c>
      <c r="F207" s="224" t="s">
        <v>10</v>
      </c>
      <c r="G207" s="308"/>
      <c r="H207" s="308"/>
    </row>
    <row r="208" spans="1:8" ht="11.25" customHeight="1" x14ac:dyDescent="0.25">
      <c r="A208" s="309" t="s">
        <v>11</v>
      </c>
      <c r="B208" s="310"/>
      <c r="C208" s="310"/>
      <c r="D208" s="310"/>
      <c r="E208" s="310"/>
      <c r="F208" s="310"/>
      <c r="G208" s="310"/>
      <c r="H208" s="312"/>
    </row>
    <row r="209" spans="1:8" ht="23.25" customHeight="1" x14ac:dyDescent="0.25">
      <c r="A209" s="41" t="s">
        <v>123</v>
      </c>
      <c r="B209" s="7" t="s">
        <v>13</v>
      </c>
      <c r="C209" s="6">
        <v>8.6</v>
      </c>
      <c r="D209" s="6">
        <v>7.46</v>
      </c>
      <c r="E209" s="6">
        <v>44.26</v>
      </c>
      <c r="F209" s="6">
        <v>279</v>
      </c>
      <c r="G209" s="28" t="s">
        <v>124</v>
      </c>
      <c r="H209" s="63" t="s">
        <v>125</v>
      </c>
    </row>
    <row r="210" spans="1:8" ht="13.5" customHeight="1" x14ac:dyDescent="0.25">
      <c r="A210" s="51" t="s">
        <v>16</v>
      </c>
      <c r="B210" s="39">
        <v>20</v>
      </c>
      <c r="C210" s="225">
        <v>4.6399999999999997</v>
      </c>
      <c r="D210" s="225">
        <v>5.9</v>
      </c>
      <c r="E210" s="225">
        <v>0</v>
      </c>
      <c r="F210" s="225">
        <v>72</v>
      </c>
      <c r="G210" s="37" t="s">
        <v>17</v>
      </c>
      <c r="H210" s="51" t="s">
        <v>18</v>
      </c>
    </row>
    <row r="211" spans="1:8" ht="11.25" customHeight="1" x14ac:dyDescent="0.25">
      <c r="A211" s="178" t="s">
        <v>19</v>
      </c>
      <c r="B211" s="29">
        <v>60</v>
      </c>
      <c r="C211" s="7">
        <v>4.2</v>
      </c>
      <c r="D211" s="7">
        <v>3.36</v>
      </c>
      <c r="E211" s="7">
        <v>18.12</v>
      </c>
      <c r="F211" s="7">
        <v>122.88</v>
      </c>
      <c r="G211" s="10" t="s">
        <v>20</v>
      </c>
      <c r="H211" s="4" t="s">
        <v>21</v>
      </c>
    </row>
    <row r="212" spans="1:8" ht="12" customHeight="1" x14ac:dyDescent="0.25">
      <c r="A212" s="8" t="s">
        <v>22</v>
      </c>
      <c r="B212" s="12" t="s">
        <v>23</v>
      </c>
      <c r="C212" s="57">
        <v>7.0000000000000007E-2</v>
      </c>
      <c r="D212" s="57">
        <v>0.02</v>
      </c>
      <c r="E212" s="57">
        <v>15</v>
      </c>
      <c r="F212" s="57">
        <v>60</v>
      </c>
      <c r="G212" s="15">
        <v>685</v>
      </c>
      <c r="H212" s="4" t="s">
        <v>24</v>
      </c>
    </row>
    <row r="213" spans="1:8" s="20" customFormat="1" x14ac:dyDescent="0.25">
      <c r="A213" s="16" t="s">
        <v>25</v>
      </c>
      <c r="B213" s="17"/>
      <c r="C213" s="26">
        <f>SUM(C209:C212)</f>
        <v>17.509999999999998</v>
      </c>
      <c r="D213" s="26">
        <f>SUM(D209:D212)</f>
        <v>16.739999999999998</v>
      </c>
      <c r="E213" s="26">
        <f>SUM(E209:E212)</f>
        <v>77.38</v>
      </c>
      <c r="F213" s="26">
        <f>SUM(F209:F212)</f>
        <v>533.88</v>
      </c>
      <c r="G213" s="17"/>
      <c r="H213" s="19"/>
    </row>
    <row r="214" spans="1:8" x14ac:dyDescent="0.25">
      <c r="A214" s="302" t="s">
        <v>26</v>
      </c>
      <c r="B214" s="303"/>
      <c r="C214" s="303"/>
      <c r="D214" s="303"/>
      <c r="E214" s="303"/>
      <c r="F214" s="303"/>
      <c r="G214" s="303"/>
      <c r="H214" s="304"/>
    </row>
    <row r="215" spans="1:8" ht="15.75" customHeight="1" x14ac:dyDescent="0.25">
      <c r="A215" s="4" t="s">
        <v>129</v>
      </c>
      <c r="B215" s="36" t="s">
        <v>28</v>
      </c>
      <c r="C215" s="6">
        <v>3.7</v>
      </c>
      <c r="D215" s="6">
        <v>3.38</v>
      </c>
      <c r="E215" s="6">
        <v>14.01</v>
      </c>
      <c r="F215" s="6">
        <v>103.62</v>
      </c>
      <c r="G215" s="32" t="s">
        <v>130</v>
      </c>
      <c r="H215" s="8" t="s">
        <v>131</v>
      </c>
    </row>
    <row r="216" spans="1:8" x14ac:dyDescent="0.25">
      <c r="A216" s="41" t="s">
        <v>113</v>
      </c>
      <c r="B216" s="29">
        <v>130</v>
      </c>
      <c r="C216" s="226">
        <v>21.88</v>
      </c>
      <c r="D216" s="226">
        <v>8.57</v>
      </c>
      <c r="E216" s="226">
        <v>4.63</v>
      </c>
      <c r="F216" s="226">
        <v>180.83</v>
      </c>
      <c r="G216" s="10" t="s">
        <v>114</v>
      </c>
      <c r="H216" s="8" t="s">
        <v>115</v>
      </c>
    </row>
    <row r="217" spans="1:8" x14ac:dyDescent="0.25">
      <c r="A217" s="8" t="s">
        <v>82</v>
      </c>
      <c r="B217" s="5">
        <v>150</v>
      </c>
      <c r="C217" s="226">
        <v>3.65</v>
      </c>
      <c r="D217" s="226">
        <v>5.37</v>
      </c>
      <c r="E217" s="226">
        <v>36.68</v>
      </c>
      <c r="F217" s="226">
        <v>209.7</v>
      </c>
      <c r="G217" s="35" t="s">
        <v>83</v>
      </c>
      <c r="H217" s="23" t="s">
        <v>84</v>
      </c>
    </row>
    <row r="218" spans="1:8" x14ac:dyDescent="0.25">
      <c r="A218" s="43" t="s">
        <v>37</v>
      </c>
      <c r="B218" s="7">
        <v>20</v>
      </c>
      <c r="C218" s="6">
        <v>0.16</v>
      </c>
      <c r="D218" s="6">
        <v>0.02</v>
      </c>
      <c r="E218" s="6">
        <v>0.34</v>
      </c>
      <c r="F218" s="6">
        <v>2</v>
      </c>
      <c r="G218" s="13">
        <v>70</v>
      </c>
      <c r="H218" s="8" t="s">
        <v>38</v>
      </c>
    </row>
    <row r="219" spans="1:8" ht="15.75" customHeight="1" x14ac:dyDescent="0.25">
      <c r="A219" s="27" t="s">
        <v>85</v>
      </c>
      <c r="B219" s="10">
        <v>200</v>
      </c>
      <c r="C219" s="227">
        <v>0.76</v>
      </c>
      <c r="D219" s="227">
        <v>0.04</v>
      </c>
      <c r="E219" s="227">
        <v>20.22</v>
      </c>
      <c r="F219" s="227">
        <v>85.51</v>
      </c>
      <c r="G219" s="7" t="s">
        <v>86</v>
      </c>
      <c r="H219" s="8" t="s">
        <v>87</v>
      </c>
    </row>
    <row r="220" spans="1:8" x14ac:dyDescent="0.25">
      <c r="A220" s="14" t="s">
        <v>42</v>
      </c>
      <c r="B220" s="7">
        <v>40</v>
      </c>
      <c r="C220" s="53">
        <v>2.6</v>
      </c>
      <c r="D220" s="53">
        <v>0.4</v>
      </c>
      <c r="E220" s="53">
        <v>17.2</v>
      </c>
      <c r="F220" s="53">
        <v>85</v>
      </c>
      <c r="G220" s="7" t="s">
        <v>43</v>
      </c>
      <c r="H220" s="4" t="s">
        <v>44</v>
      </c>
    </row>
    <row r="221" spans="1:8" x14ac:dyDescent="0.25">
      <c r="A221" s="14" t="s">
        <v>45</v>
      </c>
      <c r="B221" s="15">
        <v>40</v>
      </c>
      <c r="C221" s="53">
        <v>3.2</v>
      </c>
      <c r="D221" s="53">
        <v>0.4</v>
      </c>
      <c r="E221" s="53">
        <v>20.399999999999999</v>
      </c>
      <c r="F221" s="53">
        <v>100</v>
      </c>
      <c r="G221" s="15" t="s">
        <v>43</v>
      </c>
      <c r="H221" s="8" t="s">
        <v>46</v>
      </c>
    </row>
    <row r="222" spans="1:8" s="20" customFormat="1" x14ac:dyDescent="0.25">
      <c r="A222" s="16" t="s">
        <v>25</v>
      </c>
      <c r="B222" s="17"/>
      <c r="C222" s="26">
        <f>SUM(C215:C221)</f>
        <v>35.950000000000003</v>
      </c>
      <c r="D222" s="26">
        <f>SUM(D215:D221)</f>
        <v>18.179999999999996</v>
      </c>
      <c r="E222" s="26">
        <f>SUM(E215:E221)</f>
        <v>113.47999999999999</v>
      </c>
      <c r="F222" s="26">
        <f>SUM(F215:F221)</f>
        <v>766.66000000000008</v>
      </c>
      <c r="G222" s="17"/>
      <c r="H222" s="19"/>
    </row>
    <row r="223" spans="1:8" s="20" customFormat="1" x14ac:dyDescent="0.25">
      <c r="A223" s="16" t="s">
        <v>47</v>
      </c>
      <c r="B223" s="17"/>
      <c r="C223" s="26">
        <f>C222+C213</f>
        <v>53.46</v>
      </c>
      <c r="D223" s="26">
        <f>D222+D213</f>
        <v>34.919999999999995</v>
      </c>
      <c r="E223" s="26">
        <f>E222+E213</f>
        <v>190.85999999999999</v>
      </c>
      <c r="F223" s="26">
        <f>F222+F213</f>
        <v>1300.54</v>
      </c>
      <c r="G223" s="17"/>
      <c r="H223" s="19"/>
    </row>
    <row r="225" spans="2:7" x14ac:dyDescent="0.25">
      <c r="B225" s="131"/>
      <c r="C225" s="228"/>
      <c r="D225" s="228"/>
      <c r="E225" s="228"/>
      <c r="F225" s="228"/>
      <c r="G225" s="131"/>
    </row>
  </sheetData>
  <mergeCells count="86">
    <mergeCell ref="A208:H208"/>
    <mergeCell ref="A214:H214"/>
    <mergeCell ref="A189:H189"/>
    <mergeCell ref="A195:H195"/>
    <mergeCell ref="A205:H205"/>
    <mergeCell ref="A206:A207"/>
    <mergeCell ref="B206:F206"/>
    <mergeCell ref="G206:G207"/>
    <mergeCell ref="H206:H207"/>
    <mergeCell ref="A170:H170"/>
    <mergeCell ref="A177:H177"/>
    <mergeCell ref="A186:H186"/>
    <mergeCell ref="A187:A188"/>
    <mergeCell ref="B187:F187"/>
    <mergeCell ref="G187:G188"/>
    <mergeCell ref="H187:H188"/>
    <mergeCell ref="A152:H152"/>
    <mergeCell ref="A157:H157"/>
    <mergeCell ref="A167:H167"/>
    <mergeCell ref="A168:A169"/>
    <mergeCell ref="B168:F168"/>
    <mergeCell ref="G168:G169"/>
    <mergeCell ref="H168:H169"/>
    <mergeCell ref="A133:H133"/>
    <mergeCell ref="A139:H139"/>
    <mergeCell ref="A149:H149"/>
    <mergeCell ref="A150:A151"/>
    <mergeCell ref="B150:F150"/>
    <mergeCell ref="G150:G151"/>
    <mergeCell ref="H150:H151"/>
    <mergeCell ref="A115:H115"/>
    <mergeCell ref="A121:H121"/>
    <mergeCell ref="A130:H130"/>
    <mergeCell ref="A131:A132"/>
    <mergeCell ref="B131:F131"/>
    <mergeCell ref="G131:G132"/>
    <mergeCell ref="H131:H132"/>
    <mergeCell ref="A97:H97"/>
    <mergeCell ref="A102:H102"/>
    <mergeCell ref="A111:H111"/>
    <mergeCell ref="A112:H112"/>
    <mergeCell ref="A113:A114"/>
    <mergeCell ref="B113:F113"/>
    <mergeCell ref="G113:G114"/>
    <mergeCell ref="H113:H114"/>
    <mergeCell ref="A79:H79"/>
    <mergeCell ref="A85:H85"/>
    <mergeCell ref="A94:H94"/>
    <mergeCell ref="A95:A96"/>
    <mergeCell ref="B95:F95"/>
    <mergeCell ref="G95:G96"/>
    <mergeCell ref="H95:H96"/>
    <mergeCell ref="A60:H60"/>
    <mergeCell ref="A66:H66"/>
    <mergeCell ref="A76:H76"/>
    <mergeCell ref="A77:A78"/>
    <mergeCell ref="B77:F77"/>
    <mergeCell ref="G77:G78"/>
    <mergeCell ref="H77:H78"/>
    <mergeCell ref="A42:H42"/>
    <mergeCell ref="A47:H47"/>
    <mergeCell ref="A57:H57"/>
    <mergeCell ref="A58:A59"/>
    <mergeCell ref="B58:F58"/>
    <mergeCell ref="G58:G59"/>
    <mergeCell ref="H58:H59"/>
    <mergeCell ref="A24:H24"/>
    <mergeCell ref="A30:H30"/>
    <mergeCell ref="A39:H39"/>
    <mergeCell ref="A40:A41"/>
    <mergeCell ref="B40:F40"/>
    <mergeCell ref="G40:G41"/>
    <mergeCell ref="H40:H41"/>
    <mergeCell ref="A5:H5"/>
    <mergeCell ref="A11:H11"/>
    <mergeCell ref="A21:H21"/>
    <mergeCell ref="A22:A23"/>
    <mergeCell ref="B22:F22"/>
    <mergeCell ref="G22:G23"/>
    <mergeCell ref="H22:H23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ABF4-FB47-442F-B5B6-9F717F2422D2}">
  <dimension ref="A1:M296"/>
  <sheetViews>
    <sheetView zoomScale="130" zoomScaleNormal="130" workbookViewId="0">
      <selection activeCell="A283" sqref="A283:XFD283"/>
    </sheetView>
  </sheetViews>
  <sheetFormatPr defaultRowHeight="11.25" x14ac:dyDescent="0.25"/>
  <cols>
    <col min="1" max="1" width="38.85546875" style="120" customWidth="1"/>
    <col min="2" max="2" width="8.7109375" style="121" customWidth="1"/>
    <col min="3" max="4" width="7.7109375" style="122" customWidth="1"/>
    <col min="5" max="5" width="7.7109375" style="123" customWidth="1"/>
    <col min="6" max="6" width="7.7109375" style="122" customWidth="1"/>
    <col min="7" max="7" width="9.140625" style="121"/>
    <col min="8" max="11" width="7.7109375" style="122" customWidth="1"/>
    <col min="12" max="12" width="7" style="121" customWidth="1"/>
    <col min="13" max="13" width="17.85546875" style="124" customWidth="1"/>
    <col min="14" max="256" width="9.140625" style="68"/>
    <col min="257" max="257" width="21" style="68" customWidth="1"/>
    <col min="258" max="258" width="5.140625" style="68" customWidth="1"/>
    <col min="259" max="259" width="4" style="68" customWidth="1"/>
    <col min="260" max="260" width="4.28515625" style="68" customWidth="1"/>
    <col min="261" max="261" width="4.5703125" style="68" customWidth="1"/>
    <col min="262" max="262" width="4.7109375" style="68" customWidth="1"/>
    <col min="263" max="263" width="5.28515625" style="68" customWidth="1"/>
    <col min="264" max="265" width="4.42578125" style="68" customWidth="1"/>
    <col min="266" max="266" width="4.5703125" style="68" customWidth="1"/>
    <col min="267" max="267" width="4.7109375" style="68" customWidth="1"/>
    <col min="268" max="268" width="4.42578125" style="68" customWidth="1"/>
    <col min="269" max="269" width="11.5703125" style="68" customWidth="1"/>
    <col min="270" max="512" width="9.140625" style="68"/>
    <col min="513" max="513" width="21" style="68" customWidth="1"/>
    <col min="514" max="514" width="5.140625" style="68" customWidth="1"/>
    <col min="515" max="515" width="4" style="68" customWidth="1"/>
    <col min="516" max="516" width="4.28515625" style="68" customWidth="1"/>
    <col min="517" max="517" width="4.5703125" style="68" customWidth="1"/>
    <col min="518" max="518" width="4.7109375" style="68" customWidth="1"/>
    <col min="519" max="519" width="5.28515625" style="68" customWidth="1"/>
    <col min="520" max="521" width="4.42578125" style="68" customWidth="1"/>
    <col min="522" max="522" width="4.5703125" style="68" customWidth="1"/>
    <col min="523" max="523" width="4.7109375" style="68" customWidth="1"/>
    <col min="524" max="524" width="4.42578125" style="68" customWidth="1"/>
    <col min="525" max="525" width="11.5703125" style="68" customWidth="1"/>
    <col min="526" max="768" width="9.140625" style="68"/>
    <col min="769" max="769" width="21" style="68" customWidth="1"/>
    <col min="770" max="770" width="5.140625" style="68" customWidth="1"/>
    <col min="771" max="771" width="4" style="68" customWidth="1"/>
    <col min="772" max="772" width="4.28515625" style="68" customWidth="1"/>
    <col min="773" max="773" width="4.5703125" style="68" customWidth="1"/>
    <col min="774" max="774" width="4.7109375" style="68" customWidth="1"/>
    <col min="775" max="775" width="5.28515625" style="68" customWidth="1"/>
    <col min="776" max="777" width="4.42578125" style="68" customWidth="1"/>
    <col min="778" max="778" width="4.5703125" style="68" customWidth="1"/>
    <col min="779" max="779" width="4.7109375" style="68" customWidth="1"/>
    <col min="780" max="780" width="4.42578125" style="68" customWidth="1"/>
    <col min="781" max="781" width="11.5703125" style="68" customWidth="1"/>
    <col min="782" max="1024" width="9.140625" style="68"/>
    <col min="1025" max="1025" width="21" style="68" customWidth="1"/>
    <col min="1026" max="1026" width="5.140625" style="68" customWidth="1"/>
    <col min="1027" max="1027" width="4" style="68" customWidth="1"/>
    <col min="1028" max="1028" width="4.28515625" style="68" customWidth="1"/>
    <col min="1029" max="1029" width="4.5703125" style="68" customWidth="1"/>
    <col min="1030" max="1030" width="4.7109375" style="68" customWidth="1"/>
    <col min="1031" max="1031" width="5.28515625" style="68" customWidth="1"/>
    <col min="1032" max="1033" width="4.42578125" style="68" customWidth="1"/>
    <col min="1034" max="1034" width="4.5703125" style="68" customWidth="1"/>
    <col min="1035" max="1035" width="4.7109375" style="68" customWidth="1"/>
    <col min="1036" max="1036" width="4.42578125" style="68" customWidth="1"/>
    <col min="1037" max="1037" width="11.5703125" style="68" customWidth="1"/>
    <col min="1038" max="1280" width="9.140625" style="68"/>
    <col min="1281" max="1281" width="21" style="68" customWidth="1"/>
    <col min="1282" max="1282" width="5.140625" style="68" customWidth="1"/>
    <col min="1283" max="1283" width="4" style="68" customWidth="1"/>
    <col min="1284" max="1284" width="4.28515625" style="68" customWidth="1"/>
    <col min="1285" max="1285" width="4.5703125" style="68" customWidth="1"/>
    <col min="1286" max="1286" width="4.7109375" style="68" customWidth="1"/>
    <col min="1287" max="1287" width="5.28515625" style="68" customWidth="1"/>
    <col min="1288" max="1289" width="4.42578125" style="68" customWidth="1"/>
    <col min="1290" max="1290" width="4.5703125" style="68" customWidth="1"/>
    <col min="1291" max="1291" width="4.7109375" style="68" customWidth="1"/>
    <col min="1292" max="1292" width="4.42578125" style="68" customWidth="1"/>
    <col min="1293" max="1293" width="11.5703125" style="68" customWidth="1"/>
    <col min="1294" max="1536" width="9.140625" style="68"/>
    <col min="1537" max="1537" width="21" style="68" customWidth="1"/>
    <col min="1538" max="1538" width="5.140625" style="68" customWidth="1"/>
    <col min="1539" max="1539" width="4" style="68" customWidth="1"/>
    <col min="1540" max="1540" width="4.28515625" style="68" customWidth="1"/>
    <col min="1541" max="1541" width="4.5703125" style="68" customWidth="1"/>
    <col min="1542" max="1542" width="4.7109375" style="68" customWidth="1"/>
    <col min="1543" max="1543" width="5.28515625" style="68" customWidth="1"/>
    <col min="1544" max="1545" width="4.42578125" style="68" customWidth="1"/>
    <col min="1546" max="1546" width="4.5703125" style="68" customWidth="1"/>
    <col min="1547" max="1547" width="4.7109375" style="68" customWidth="1"/>
    <col min="1548" max="1548" width="4.42578125" style="68" customWidth="1"/>
    <col min="1549" max="1549" width="11.5703125" style="68" customWidth="1"/>
    <col min="1550" max="1792" width="9.140625" style="68"/>
    <col min="1793" max="1793" width="21" style="68" customWidth="1"/>
    <col min="1794" max="1794" width="5.140625" style="68" customWidth="1"/>
    <col min="1795" max="1795" width="4" style="68" customWidth="1"/>
    <col min="1796" max="1796" width="4.28515625" style="68" customWidth="1"/>
    <col min="1797" max="1797" width="4.5703125" style="68" customWidth="1"/>
    <col min="1798" max="1798" width="4.7109375" style="68" customWidth="1"/>
    <col min="1799" max="1799" width="5.28515625" style="68" customWidth="1"/>
    <col min="1800" max="1801" width="4.42578125" style="68" customWidth="1"/>
    <col min="1802" max="1802" width="4.5703125" style="68" customWidth="1"/>
    <col min="1803" max="1803" width="4.7109375" style="68" customWidth="1"/>
    <col min="1804" max="1804" width="4.42578125" style="68" customWidth="1"/>
    <col min="1805" max="1805" width="11.5703125" style="68" customWidth="1"/>
    <col min="1806" max="2048" width="9.140625" style="68"/>
    <col min="2049" max="2049" width="21" style="68" customWidth="1"/>
    <col min="2050" max="2050" width="5.140625" style="68" customWidth="1"/>
    <col min="2051" max="2051" width="4" style="68" customWidth="1"/>
    <col min="2052" max="2052" width="4.28515625" style="68" customWidth="1"/>
    <col min="2053" max="2053" width="4.5703125" style="68" customWidth="1"/>
    <col min="2054" max="2054" width="4.7109375" style="68" customWidth="1"/>
    <col min="2055" max="2055" width="5.28515625" style="68" customWidth="1"/>
    <col min="2056" max="2057" width="4.42578125" style="68" customWidth="1"/>
    <col min="2058" max="2058" width="4.5703125" style="68" customWidth="1"/>
    <col min="2059" max="2059" width="4.7109375" style="68" customWidth="1"/>
    <col min="2060" max="2060" width="4.42578125" style="68" customWidth="1"/>
    <col min="2061" max="2061" width="11.5703125" style="68" customWidth="1"/>
    <col min="2062" max="2304" width="9.140625" style="68"/>
    <col min="2305" max="2305" width="21" style="68" customWidth="1"/>
    <col min="2306" max="2306" width="5.140625" style="68" customWidth="1"/>
    <col min="2307" max="2307" width="4" style="68" customWidth="1"/>
    <col min="2308" max="2308" width="4.28515625" style="68" customWidth="1"/>
    <col min="2309" max="2309" width="4.5703125" style="68" customWidth="1"/>
    <col min="2310" max="2310" width="4.7109375" style="68" customWidth="1"/>
    <col min="2311" max="2311" width="5.28515625" style="68" customWidth="1"/>
    <col min="2312" max="2313" width="4.42578125" style="68" customWidth="1"/>
    <col min="2314" max="2314" width="4.5703125" style="68" customWidth="1"/>
    <col min="2315" max="2315" width="4.7109375" style="68" customWidth="1"/>
    <col min="2316" max="2316" width="4.42578125" style="68" customWidth="1"/>
    <col min="2317" max="2317" width="11.5703125" style="68" customWidth="1"/>
    <col min="2318" max="2560" width="9.140625" style="68"/>
    <col min="2561" max="2561" width="21" style="68" customWidth="1"/>
    <col min="2562" max="2562" width="5.140625" style="68" customWidth="1"/>
    <col min="2563" max="2563" width="4" style="68" customWidth="1"/>
    <col min="2564" max="2564" width="4.28515625" style="68" customWidth="1"/>
    <col min="2565" max="2565" width="4.5703125" style="68" customWidth="1"/>
    <col min="2566" max="2566" width="4.7109375" style="68" customWidth="1"/>
    <col min="2567" max="2567" width="5.28515625" style="68" customWidth="1"/>
    <col min="2568" max="2569" width="4.42578125" style="68" customWidth="1"/>
    <col min="2570" max="2570" width="4.5703125" style="68" customWidth="1"/>
    <col min="2571" max="2571" width="4.7109375" style="68" customWidth="1"/>
    <col min="2572" max="2572" width="4.42578125" style="68" customWidth="1"/>
    <col min="2573" max="2573" width="11.5703125" style="68" customWidth="1"/>
    <col min="2574" max="2816" width="9.140625" style="68"/>
    <col min="2817" max="2817" width="21" style="68" customWidth="1"/>
    <col min="2818" max="2818" width="5.140625" style="68" customWidth="1"/>
    <col min="2819" max="2819" width="4" style="68" customWidth="1"/>
    <col min="2820" max="2820" width="4.28515625" style="68" customWidth="1"/>
    <col min="2821" max="2821" width="4.5703125" style="68" customWidth="1"/>
    <col min="2822" max="2822" width="4.7109375" style="68" customWidth="1"/>
    <col min="2823" max="2823" width="5.28515625" style="68" customWidth="1"/>
    <col min="2824" max="2825" width="4.42578125" style="68" customWidth="1"/>
    <col min="2826" max="2826" width="4.5703125" style="68" customWidth="1"/>
    <col min="2827" max="2827" width="4.7109375" style="68" customWidth="1"/>
    <col min="2828" max="2828" width="4.42578125" style="68" customWidth="1"/>
    <col min="2829" max="2829" width="11.5703125" style="68" customWidth="1"/>
    <col min="2830" max="3072" width="9.140625" style="68"/>
    <col min="3073" max="3073" width="21" style="68" customWidth="1"/>
    <col min="3074" max="3074" width="5.140625" style="68" customWidth="1"/>
    <col min="3075" max="3075" width="4" style="68" customWidth="1"/>
    <col min="3076" max="3076" width="4.28515625" style="68" customWidth="1"/>
    <col min="3077" max="3077" width="4.5703125" style="68" customWidth="1"/>
    <col min="3078" max="3078" width="4.7109375" style="68" customWidth="1"/>
    <col min="3079" max="3079" width="5.28515625" style="68" customWidth="1"/>
    <col min="3080" max="3081" width="4.42578125" style="68" customWidth="1"/>
    <col min="3082" max="3082" width="4.5703125" style="68" customWidth="1"/>
    <col min="3083" max="3083" width="4.7109375" style="68" customWidth="1"/>
    <col min="3084" max="3084" width="4.42578125" style="68" customWidth="1"/>
    <col min="3085" max="3085" width="11.5703125" style="68" customWidth="1"/>
    <col min="3086" max="3328" width="9.140625" style="68"/>
    <col min="3329" max="3329" width="21" style="68" customWidth="1"/>
    <col min="3330" max="3330" width="5.140625" style="68" customWidth="1"/>
    <col min="3331" max="3331" width="4" style="68" customWidth="1"/>
    <col min="3332" max="3332" width="4.28515625" style="68" customWidth="1"/>
    <col min="3333" max="3333" width="4.5703125" style="68" customWidth="1"/>
    <col min="3334" max="3334" width="4.7109375" style="68" customWidth="1"/>
    <col min="3335" max="3335" width="5.28515625" style="68" customWidth="1"/>
    <col min="3336" max="3337" width="4.42578125" style="68" customWidth="1"/>
    <col min="3338" max="3338" width="4.5703125" style="68" customWidth="1"/>
    <col min="3339" max="3339" width="4.7109375" style="68" customWidth="1"/>
    <col min="3340" max="3340" width="4.42578125" style="68" customWidth="1"/>
    <col min="3341" max="3341" width="11.5703125" style="68" customWidth="1"/>
    <col min="3342" max="3584" width="9.140625" style="68"/>
    <col min="3585" max="3585" width="21" style="68" customWidth="1"/>
    <col min="3586" max="3586" width="5.140625" style="68" customWidth="1"/>
    <col min="3587" max="3587" width="4" style="68" customWidth="1"/>
    <col min="3588" max="3588" width="4.28515625" style="68" customWidth="1"/>
    <col min="3589" max="3589" width="4.5703125" style="68" customWidth="1"/>
    <col min="3590" max="3590" width="4.7109375" style="68" customWidth="1"/>
    <col min="3591" max="3591" width="5.28515625" style="68" customWidth="1"/>
    <col min="3592" max="3593" width="4.42578125" style="68" customWidth="1"/>
    <col min="3594" max="3594" width="4.5703125" style="68" customWidth="1"/>
    <col min="3595" max="3595" width="4.7109375" style="68" customWidth="1"/>
    <col min="3596" max="3596" width="4.42578125" style="68" customWidth="1"/>
    <col min="3597" max="3597" width="11.5703125" style="68" customWidth="1"/>
    <col min="3598" max="3840" width="9.140625" style="68"/>
    <col min="3841" max="3841" width="21" style="68" customWidth="1"/>
    <col min="3842" max="3842" width="5.140625" style="68" customWidth="1"/>
    <col min="3843" max="3843" width="4" style="68" customWidth="1"/>
    <col min="3844" max="3844" width="4.28515625" style="68" customWidth="1"/>
    <col min="3845" max="3845" width="4.5703125" style="68" customWidth="1"/>
    <col min="3846" max="3846" width="4.7109375" style="68" customWidth="1"/>
    <col min="3847" max="3847" width="5.28515625" style="68" customWidth="1"/>
    <col min="3848" max="3849" width="4.42578125" style="68" customWidth="1"/>
    <col min="3850" max="3850" width="4.5703125" style="68" customWidth="1"/>
    <col min="3851" max="3851" width="4.7109375" style="68" customWidth="1"/>
    <col min="3852" max="3852" width="4.42578125" style="68" customWidth="1"/>
    <col min="3853" max="3853" width="11.5703125" style="68" customWidth="1"/>
    <col min="3854" max="4096" width="9.140625" style="68"/>
    <col min="4097" max="4097" width="21" style="68" customWidth="1"/>
    <col min="4098" max="4098" width="5.140625" style="68" customWidth="1"/>
    <col min="4099" max="4099" width="4" style="68" customWidth="1"/>
    <col min="4100" max="4100" width="4.28515625" style="68" customWidth="1"/>
    <col min="4101" max="4101" width="4.5703125" style="68" customWidth="1"/>
    <col min="4102" max="4102" width="4.7109375" style="68" customWidth="1"/>
    <col min="4103" max="4103" width="5.28515625" style="68" customWidth="1"/>
    <col min="4104" max="4105" width="4.42578125" style="68" customWidth="1"/>
    <col min="4106" max="4106" width="4.5703125" style="68" customWidth="1"/>
    <col min="4107" max="4107" width="4.7109375" style="68" customWidth="1"/>
    <col min="4108" max="4108" width="4.42578125" style="68" customWidth="1"/>
    <col min="4109" max="4109" width="11.5703125" style="68" customWidth="1"/>
    <col min="4110" max="4352" width="9.140625" style="68"/>
    <col min="4353" max="4353" width="21" style="68" customWidth="1"/>
    <col min="4354" max="4354" width="5.140625" style="68" customWidth="1"/>
    <col min="4355" max="4355" width="4" style="68" customWidth="1"/>
    <col min="4356" max="4356" width="4.28515625" style="68" customWidth="1"/>
    <col min="4357" max="4357" width="4.5703125" style="68" customWidth="1"/>
    <col min="4358" max="4358" width="4.7109375" style="68" customWidth="1"/>
    <col min="4359" max="4359" width="5.28515625" style="68" customWidth="1"/>
    <col min="4360" max="4361" width="4.42578125" style="68" customWidth="1"/>
    <col min="4362" max="4362" width="4.5703125" style="68" customWidth="1"/>
    <col min="4363" max="4363" width="4.7109375" style="68" customWidth="1"/>
    <col min="4364" max="4364" width="4.42578125" style="68" customWidth="1"/>
    <col min="4365" max="4365" width="11.5703125" style="68" customWidth="1"/>
    <col min="4366" max="4608" width="9.140625" style="68"/>
    <col min="4609" max="4609" width="21" style="68" customWidth="1"/>
    <col min="4610" max="4610" width="5.140625" style="68" customWidth="1"/>
    <col min="4611" max="4611" width="4" style="68" customWidth="1"/>
    <col min="4612" max="4612" width="4.28515625" style="68" customWidth="1"/>
    <col min="4613" max="4613" width="4.5703125" style="68" customWidth="1"/>
    <col min="4614" max="4614" width="4.7109375" style="68" customWidth="1"/>
    <col min="4615" max="4615" width="5.28515625" style="68" customWidth="1"/>
    <col min="4616" max="4617" width="4.42578125" style="68" customWidth="1"/>
    <col min="4618" max="4618" width="4.5703125" style="68" customWidth="1"/>
    <col min="4619" max="4619" width="4.7109375" style="68" customWidth="1"/>
    <col min="4620" max="4620" width="4.42578125" style="68" customWidth="1"/>
    <col min="4621" max="4621" width="11.5703125" style="68" customWidth="1"/>
    <col min="4622" max="4864" width="9.140625" style="68"/>
    <col min="4865" max="4865" width="21" style="68" customWidth="1"/>
    <col min="4866" max="4866" width="5.140625" style="68" customWidth="1"/>
    <col min="4867" max="4867" width="4" style="68" customWidth="1"/>
    <col min="4868" max="4868" width="4.28515625" style="68" customWidth="1"/>
    <col min="4869" max="4869" width="4.5703125" style="68" customWidth="1"/>
    <col min="4870" max="4870" width="4.7109375" style="68" customWidth="1"/>
    <col min="4871" max="4871" width="5.28515625" style="68" customWidth="1"/>
    <col min="4872" max="4873" width="4.42578125" style="68" customWidth="1"/>
    <col min="4874" max="4874" width="4.5703125" style="68" customWidth="1"/>
    <col min="4875" max="4875" width="4.7109375" style="68" customWidth="1"/>
    <col min="4876" max="4876" width="4.42578125" style="68" customWidth="1"/>
    <col min="4877" max="4877" width="11.5703125" style="68" customWidth="1"/>
    <col min="4878" max="5120" width="9.140625" style="68"/>
    <col min="5121" max="5121" width="21" style="68" customWidth="1"/>
    <col min="5122" max="5122" width="5.140625" style="68" customWidth="1"/>
    <col min="5123" max="5123" width="4" style="68" customWidth="1"/>
    <col min="5124" max="5124" width="4.28515625" style="68" customWidth="1"/>
    <col min="5125" max="5125" width="4.5703125" style="68" customWidth="1"/>
    <col min="5126" max="5126" width="4.7109375" style="68" customWidth="1"/>
    <col min="5127" max="5127" width="5.28515625" style="68" customWidth="1"/>
    <col min="5128" max="5129" width="4.42578125" style="68" customWidth="1"/>
    <col min="5130" max="5130" width="4.5703125" style="68" customWidth="1"/>
    <col min="5131" max="5131" width="4.7109375" style="68" customWidth="1"/>
    <col min="5132" max="5132" width="4.42578125" style="68" customWidth="1"/>
    <col min="5133" max="5133" width="11.5703125" style="68" customWidth="1"/>
    <col min="5134" max="5376" width="9.140625" style="68"/>
    <col min="5377" max="5377" width="21" style="68" customWidth="1"/>
    <col min="5378" max="5378" width="5.140625" style="68" customWidth="1"/>
    <col min="5379" max="5379" width="4" style="68" customWidth="1"/>
    <col min="5380" max="5380" width="4.28515625" style="68" customWidth="1"/>
    <col min="5381" max="5381" width="4.5703125" style="68" customWidth="1"/>
    <col min="5382" max="5382" width="4.7109375" style="68" customWidth="1"/>
    <col min="5383" max="5383" width="5.28515625" style="68" customWidth="1"/>
    <col min="5384" max="5385" width="4.42578125" style="68" customWidth="1"/>
    <col min="5386" max="5386" width="4.5703125" style="68" customWidth="1"/>
    <col min="5387" max="5387" width="4.7109375" style="68" customWidth="1"/>
    <col min="5388" max="5388" width="4.42578125" style="68" customWidth="1"/>
    <col min="5389" max="5389" width="11.5703125" style="68" customWidth="1"/>
    <col min="5390" max="5632" width="9.140625" style="68"/>
    <col min="5633" max="5633" width="21" style="68" customWidth="1"/>
    <col min="5634" max="5634" width="5.140625" style="68" customWidth="1"/>
    <col min="5635" max="5635" width="4" style="68" customWidth="1"/>
    <col min="5636" max="5636" width="4.28515625" style="68" customWidth="1"/>
    <col min="5637" max="5637" width="4.5703125" style="68" customWidth="1"/>
    <col min="5638" max="5638" width="4.7109375" style="68" customWidth="1"/>
    <col min="5639" max="5639" width="5.28515625" style="68" customWidth="1"/>
    <col min="5640" max="5641" width="4.42578125" style="68" customWidth="1"/>
    <col min="5642" max="5642" width="4.5703125" style="68" customWidth="1"/>
    <col min="5643" max="5643" width="4.7109375" style="68" customWidth="1"/>
    <col min="5644" max="5644" width="4.42578125" style="68" customWidth="1"/>
    <col min="5645" max="5645" width="11.5703125" style="68" customWidth="1"/>
    <col min="5646" max="5888" width="9.140625" style="68"/>
    <col min="5889" max="5889" width="21" style="68" customWidth="1"/>
    <col min="5890" max="5890" width="5.140625" style="68" customWidth="1"/>
    <col min="5891" max="5891" width="4" style="68" customWidth="1"/>
    <col min="5892" max="5892" width="4.28515625" style="68" customWidth="1"/>
    <col min="5893" max="5893" width="4.5703125" style="68" customWidth="1"/>
    <col min="5894" max="5894" width="4.7109375" style="68" customWidth="1"/>
    <col min="5895" max="5895" width="5.28515625" style="68" customWidth="1"/>
    <col min="5896" max="5897" width="4.42578125" style="68" customWidth="1"/>
    <col min="5898" max="5898" width="4.5703125" style="68" customWidth="1"/>
    <col min="5899" max="5899" width="4.7109375" style="68" customWidth="1"/>
    <col min="5900" max="5900" width="4.42578125" style="68" customWidth="1"/>
    <col min="5901" max="5901" width="11.5703125" style="68" customWidth="1"/>
    <col min="5902" max="6144" width="9.140625" style="68"/>
    <col min="6145" max="6145" width="21" style="68" customWidth="1"/>
    <col min="6146" max="6146" width="5.140625" style="68" customWidth="1"/>
    <col min="6147" max="6147" width="4" style="68" customWidth="1"/>
    <col min="6148" max="6148" width="4.28515625" style="68" customWidth="1"/>
    <col min="6149" max="6149" width="4.5703125" style="68" customWidth="1"/>
    <col min="6150" max="6150" width="4.7109375" style="68" customWidth="1"/>
    <col min="6151" max="6151" width="5.28515625" style="68" customWidth="1"/>
    <col min="6152" max="6153" width="4.42578125" style="68" customWidth="1"/>
    <col min="6154" max="6154" width="4.5703125" style="68" customWidth="1"/>
    <col min="6155" max="6155" width="4.7109375" style="68" customWidth="1"/>
    <col min="6156" max="6156" width="4.42578125" style="68" customWidth="1"/>
    <col min="6157" max="6157" width="11.5703125" style="68" customWidth="1"/>
    <col min="6158" max="6400" width="9.140625" style="68"/>
    <col min="6401" max="6401" width="21" style="68" customWidth="1"/>
    <col min="6402" max="6402" width="5.140625" style="68" customWidth="1"/>
    <col min="6403" max="6403" width="4" style="68" customWidth="1"/>
    <col min="6404" max="6404" width="4.28515625" style="68" customWidth="1"/>
    <col min="6405" max="6405" width="4.5703125" style="68" customWidth="1"/>
    <col min="6406" max="6406" width="4.7109375" style="68" customWidth="1"/>
    <col min="6407" max="6407" width="5.28515625" style="68" customWidth="1"/>
    <col min="6408" max="6409" width="4.42578125" style="68" customWidth="1"/>
    <col min="6410" max="6410" width="4.5703125" style="68" customWidth="1"/>
    <col min="6411" max="6411" width="4.7109375" style="68" customWidth="1"/>
    <col min="6412" max="6412" width="4.42578125" style="68" customWidth="1"/>
    <col min="6413" max="6413" width="11.5703125" style="68" customWidth="1"/>
    <col min="6414" max="6656" width="9.140625" style="68"/>
    <col min="6657" max="6657" width="21" style="68" customWidth="1"/>
    <col min="6658" max="6658" width="5.140625" style="68" customWidth="1"/>
    <col min="6659" max="6659" width="4" style="68" customWidth="1"/>
    <col min="6660" max="6660" width="4.28515625" style="68" customWidth="1"/>
    <col min="6661" max="6661" width="4.5703125" style="68" customWidth="1"/>
    <col min="6662" max="6662" width="4.7109375" style="68" customWidth="1"/>
    <col min="6663" max="6663" width="5.28515625" style="68" customWidth="1"/>
    <col min="6664" max="6665" width="4.42578125" style="68" customWidth="1"/>
    <col min="6666" max="6666" width="4.5703125" style="68" customWidth="1"/>
    <col min="6667" max="6667" width="4.7109375" style="68" customWidth="1"/>
    <col min="6668" max="6668" width="4.42578125" style="68" customWidth="1"/>
    <col min="6669" max="6669" width="11.5703125" style="68" customWidth="1"/>
    <col min="6670" max="6912" width="9.140625" style="68"/>
    <col min="6913" max="6913" width="21" style="68" customWidth="1"/>
    <col min="6914" max="6914" width="5.140625" style="68" customWidth="1"/>
    <col min="6915" max="6915" width="4" style="68" customWidth="1"/>
    <col min="6916" max="6916" width="4.28515625" style="68" customWidth="1"/>
    <col min="6917" max="6917" width="4.5703125" style="68" customWidth="1"/>
    <col min="6918" max="6918" width="4.7109375" style="68" customWidth="1"/>
    <col min="6919" max="6919" width="5.28515625" style="68" customWidth="1"/>
    <col min="6920" max="6921" width="4.42578125" style="68" customWidth="1"/>
    <col min="6922" max="6922" width="4.5703125" style="68" customWidth="1"/>
    <col min="6923" max="6923" width="4.7109375" style="68" customWidth="1"/>
    <col min="6924" max="6924" width="4.42578125" style="68" customWidth="1"/>
    <col min="6925" max="6925" width="11.5703125" style="68" customWidth="1"/>
    <col min="6926" max="7168" width="9.140625" style="68"/>
    <col min="7169" max="7169" width="21" style="68" customWidth="1"/>
    <col min="7170" max="7170" width="5.140625" style="68" customWidth="1"/>
    <col min="7171" max="7171" width="4" style="68" customWidth="1"/>
    <col min="7172" max="7172" width="4.28515625" style="68" customWidth="1"/>
    <col min="7173" max="7173" width="4.5703125" style="68" customWidth="1"/>
    <col min="7174" max="7174" width="4.7109375" style="68" customWidth="1"/>
    <col min="7175" max="7175" width="5.28515625" style="68" customWidth="1"/>
    <col min="7176" max="7177" width="4.42578125" style="68" customWidth="1"/>
    <col min="7178" max="7178" width="4.5703125" style="68" customWidth="1"/>
    <col min="7179" max="7179" width="4.7109375" style="68" customWidth="1"/>
    <col min="7180" max="7180" width="4.42578125" style="68" customWidth="1"/>
    <col min="7181" max="7181" width="11.5703125" style="68" customWidth="1"/>
    <col min="7182" max="7424" width="9.140625" style="68"/>
    <col min="7425" max="7425" width="21" style="68" customWidth="1"/>
    <col min="7426" max="7426" width="5.140625" style="68" customWidth="1"/>
    <col min="7427" max="7427" width="4" style="68" customWidth="1"/>
    <col min="7428" max="7428" width="4.28515625" style="68" customWidth="1"/>
    <col min="7429" max="7429" width="4.5703125" style="68" customWidth="1"/>
    <col min="7430" max="7430" width="4.7109375" style="68" customWidth="1"/>
    <col min="7431" max="7431" width="5.28515625" style="68" customWidth="1"/>
    <col min="7432" max="7433" width="4.42578125" style="68" customWidth="1"/>
    <col min="7434" max="7434" width="4.5703125" style="68" customWidth="1"/>
    <col min="7435" max="7435" width="4.7109375" style="68" customWidth="1"/>
    <col min="7436" max="7436" width="4.42578125" style="68" customWidth="1"/>
    <col min="7437" max="7437" width="11.5703125" style="68" customWidth="1"/>
    <col min="7438" max="7680" width="9.140625" style="68"/>
    <col min="7681" max="7681" width="21" style="68" customWidth="1"/>
    <col min="7682" max="7682" width="5.140625" style="68" customWidth="1"/>
    <col min="7683" max="7683" width="4" style="68" customWidth="1"/>
    <col min="7684" max="7684" width="4.28515625" style="68" customWidth="1"/>
    <col min="7685" max="7685" width="4.5703125" style="68" customWidth="1"/>
    <col min="7686" max="7686" width="4.7109375" style="68" customWidth="1"/>
    <col min="7687" max="7687" width="5.28515625" style="68" customWidth="1"/>
    <col min="7688" max="7689" width="4.42578125" style="68" customWidth="1"/>
    <col min="7690" max="7690" width="4.5703125" style="68" customWidth="1"/>
    <col min="7691" max="7691" width="4.7109375" style="68" customWidth="1"/>
    <col min="7692" max="7692" width="4.42578125" style="68" customWidth="1"/>
    <col min="7693" max="7693" width="11.5703125" style="68" customWidth="1"/>
    <col min="7694" max="7936" width="9.140625" style="68"/>
    <col min="7937" max="7937" width="21" style="68" customWidth="1"/>
    <col min="7938" max="7938" width="5.140625" style="68" customWidth="1"/>
    <col min="7939" max="7939" width="4" style="68" customWidth="1"/>
    <col min="7940" max="7940" width="4.28515625" style="68" customWidth="1"/>
    <col min="7941" max="7941" width="4.5703125" style="68" customWidth="1"/>
    <col min="7942" max="7942" width="4.7109375" style="68" customWidth="1"/>
    <col min="7943" max="7943" width="5.28515625" style="68" customWidth="1"/>
    <col min="7944" max="7945" width="4.42578125" style="68" customWidth="1"/>
    <col min="7946" max="7946" width="4.5703125" style="68" customWidth="1"/>
    <col min="7947" max="7947" width="4.7109375" style="68" customWidth="1"/>
    <col min="7948" max="7948" width="4.42578125" style="68" customWidth="1"/>
    <col min="7949" max="7949" width="11.5703125" style="68" customWidth="1"/>
    <col min="7950" max="8192" width="9.140625" style="68"/>
    <col min="8193" max="8193" width="21" style="68" customWidth="1"/>
    <col min="8194" max="8194" width="5.140625" style="68" customWidth="1"/>
    <col min="8195" max="8195" width="4" style="68" customWidth="1"/>
    <col min="8196" max="8196" width="4.28515625" style="68" customWidth="1"/>
    <col min="8197" max="8197" width="4.5703125" style="68" customWidth="1"/>
    <col min="8198" max="8198" width="4.7109375" style="68" customWidth="1"/>
    <col min="8199" max="8199" width="5.28515625" style="68" customWidth="1"/>
    <col min="8200" max="8201" width="4.42578125" style="68" customWidth="1"/>
    <col min="8202" max="8202" width="4.5703125" style="68" customWidth="1"/>
    <col min="8203" max="8203" width="4.7109375" style="68" customWidth="1"/>
    <col min="8204" max="8204" width="4.42578125" style="68" customWidth="1"/>
    <col min="8205" max="8205" width="11.5703125" style="68" customWidth="1"/>
    <col min="8206" max="8448" width="9.140625" style="68"/>
    <col min="8449" max="8449" width="21" style="68" customWidth="1"/>
    <col min="8450" max="8450" width="5.140625" style="68" customWidth="1"/>
    <col min="8451" max="8451" width="4" style="68" customWidth="1"/>
    <col min="8452" max="8452" width="4.28515625" style="68" customWidth="1"/>
    <col min="8453" max="8453" width="4.5703125" style="68" customWidth="1"/>
    <col min="8454" max="8454" width="4.7109375" style="68" customWidth="1"/>
    <col min="8455" max="8455" width="5.28515625" style="68" customWidth="1"/>
    <col min="8456" max="8457" width="4.42578125" style="68" customWidth="1"/>
    <col min="8458" max="8458" width="4.5703125" style="68" customWidth="1"/>
    <col min="8459" max="8459" width="4.7109375" style="68" customWidth="1"/>
    <col min="8460" max="8460" width="4.42578125" style="68" customWidth="1"/>
    <col min="8461" max="8461" width="11.5703125" style="68" customWidth="1"/>
    <col min="8462" max="8704" width="9.140625" style="68"/>
    <col min="8705" max="8705" width="21" style="68" customWidth="1"/>
    <col min="8706" max="8706" width="5.140625" style="68" customWidth="1"/>
    <col min="8707" max="8707" width="4" style="68" customWidth="1"/>
    <col min="8708" max="8708" width="4.28515625" style="68" customWidth="1"/>
    <col min="8709" max="8709" width="4.5703125" style="68" customWidth="1"/>
    <col min="8710" max="8710" width="4.7109375" style="68" customWidth="1"/>
    <col min="8711" max="8711" width="5.28515625" style="68" customWidth="1"/>
    <col min="8712" max="8713" width="4.42578125" style="68" customWidth="1"/>
    <col min="8714" max="8714" width="4.5703125" style="68" customWidth="1"/>
    <col min="8715" max="8715" width="4.7109375" style="68" customWidth="1"/>
    <col min="8716" max="8716" width="4.42578125" style="68" customWidth="1"/>
    <col min="8717" max="8717" width="11.5703125" style="68" customWidth="1"/>
    <col min="8718" max="8960" width="9.140625" style="68"/>
    <col min="8961" max="8961" width="21" style="68" customWidth="1"/>
    <col min="8962" max="8962" width="5.140625" style="68" customWidth="1"/>
    <col min="8963" max="8963" width="4" style="68" customWidth="1"/>
    <col min="8964" max="8964" width="4.28515625" style="68" customWidth="1"/>
    <col min="8965" max="8965" width="4.5703125" style="68" customWidth="1"/>
    <col min="8966" max="8966" width="4.7109375" style="68" customWidth="1"/>
    <col min="8967" max="8967" width="5.28515625" style="68" customWidth="1"/>
    <col min="8968" max="8969" width="4.42578125" style="68" customWidth="1"/>
    <col min="8970" max="8970" width="4.5703125" style="68" customWidth="1"/>
    <col min="8971" max="8971" width="4.7109375" style="68" customWidth="1"/>
    <col min="8972" max="8972" width="4.42578125" style="68" customWidth="1"/>
    <col min="8973" max="8973" width="11.5703125" style="68" customWidth="1"/>
    <col min="8974" max="9216" width="9.140625" style="68"/>
    <col min="9217" max="9217" width="21" style="68" customWidth="1"/>
    <col min="9218" max="9218" width="5.140625" style="68" customWidth="1"/>
    <col min="9219" max="9219" width="4" style="68" customWidth="1"/>
    <col min="9220" max="9220" width="4.28515625" style="68" customWidth="1"/>
    <col min="9221" max="9221" width="4.5703125" style="68" customWidth="1"/>
    <col min="9222" max="9222" width="4.7109375" style="68" customWidth="1"/>
    <col min="9223" max="9223" width="5.28515625" style="68" customWidth="1"/>
    <col min="9224" max="9225" width="4.42578125" style="68" customWidth="1"/>
    <col min="9226" max="9226" width="4.5703125" style="68" customWidth="1"/>
    <col min="9227" max="9227" width="4.7109375" style="68" customWidth="1"/>
    <col min="9228" max="9228" width="4.42578125" style="68" customWidth="1"/>
    <col min="9229" max="9229" width="11.5703125" style="68" customWidth="1"/>
    <col min="9230" max="9472" width="9.140625" style="68"/>
    <col min="9473" max="9473" width="21" style="68" customWidth="1"/>
    <col min="9474" max="9474" width="5.140625" style="68" customWidth="1"/>
    <col min="9475" max="9475" width="4" style="68" customWidth="1"/>
    <col min="9476" max="9476" width="4.28515625" style="68" customWidth="1"/>
    <col min="9477" max="9477" width="4.5703125" style="68" customWidth="1"/>
    <col min="9478" max="9478" width="4.7109375" style="68" customWidth="1"/>
    <col min="9479" max="9479" width="5.28515625" style="68" customWidth="1"/>
    <col min="9480" max="9481" width="4.42578125" style="68" customWidth="1"/>
    <col min="9482" max="9482" width="4.5703125" style="68" customWidth="1"/>
    <col min="9483" max="9483" width="4.7109375" style="68" customWidth="1"/>
    <col min="9484" max="9484" width="4.42578125" style="68" customWidth="1"/>
    <col min="9485" max="9485" width="11.5703125" style="68" customWidth="1"/>
    <col min="9486" max="9728" width="9.140625" style="68"/>
    <col min="9729" max="9729" width="21" style="68" customWidth="1"/>
    <col min="9730" max="9730" width="5.140625" style="68" customWidth="1"/>
    <col min="9731" max="9731" width="4" style="68" customWidth="1"/>
    <col min="9732" max="9732" width="4.28515625" style="68" customWidth="1"/>
    <col min="9733" max="9733" width="4.5703125" style="68" customWidth="1"/>
    <col min="9734" max="9734" width="4.7109375" style="68" customWidth="1"/>
    <col min="9735" max="9735" width="5.28515625" style="68" customWidth="1"/>
    <col min="9736" max="9737" width="4.42578125" style="68" customWidth="1"/>
    <col min="9738" max="9738" width="4.5703125" style="68" customWidth="1"/>
    <col min="9739" max="9739" width="4.7109375" style="68" customWidth="1"/>
    <col min="9740" max="9740" width="4.42578125" style="68" customWidth="1"/>
    <col min="9741" max="9741" width="11.5703125" style="68" customWidth="1"/>
    <col min="9742" max="9984" width="9.140625" style="68"/>
    <col min="9985" max="9985" width="21" style="68" customWidth="1"/>
    <col min="9986" max="9986" width="5.140625" style="68" customWidth="1"/>
    <col min="9987" max="9987" width="4" style="68" customWidth="1"/>
    <col min="9988" max="9988" width="4.28515625" style="68" customWidth="1"/>
    <col min="9989" max="9989" width="4.5703125" style="68" customWidth="1"/>
    <col min="9990" max="9990" width="4.7109375" style="68" customWidth="1"/>
    <col min="9991" max="9991" width="5.28515625" style="68" customWidth="1"/>
    <col min="9992" max="9993" width="4.42578125" style="68" customWidth="1"/>
    <col min="9994" max="9994" width="4.5703125" style="68" customWidth="1"/>
    <col min="9995" max="9995" width="4.7109375" style="68" customWidth="1"/>
    <col min="9996" max="9996" width="4.42578125" style="68" customWidth="1"/>
    <col min="9997" max="9997" width="11.5703125" style="68" customWidth="1"/>
    <col min="9998" max="10240" width="9.140625" style="68"/>
    <col min="10241" max="10241" width="21" style="68" customWidth="1"/>
    <col min="10242" max="10242" width="5.140625" style="68" customWidth="1"/>
    <col min="10243" max="10243" width="4" style="68" customWidth="1"/>
    <col min="10244" max="10244" width="4.28515625" style="68" customWidth="1"/>
    <col min="10245" max="10245" width="4.5703125" style="68" customWidth="1"/>
    <col min="10246" max="10246" width="4.7109375" style="68" customWidth="1"/>
    <col min="10247" max="10247" width="5.28515625" style="68" customWidth="1"/>
    <col min="10248" max="10249" width="4.42578125" style="68" customWidth="1"/>
    <col min="10250" max="10250" width="4.5703125" style="68" customWidth="1"/>
    <col min="10251" max="10251" width="4.7109375" style="68" customWidth="1"/>
    <col min="10252" max="10252" width="4.42578125" style="68" customWidth="1"/>
    <col min="10253" max="10253" width="11.5703125" style="68" customWidth="1"/>
    <col min="10254" max="10496" width="9.140625" style="68"/>
    <col min="10497" max="10497" width="21" style="68" customWidth="1"/>
    <col min="10498" max="10498" width="5.140625" style="68" customWidth="1"/>
    <col min="10499" max="10499" width="4" style="68" customWidth="1"/>
    <col min="10500" max="10500" width="4.28515625" style="68" customWidth="1"/>
    <col min="10501" max="10501" width="4.5703125" style="68" customWidth="1"/>
    <col min="10502" max="10502" width="4.7109375" style="68" customWidth="1"/>
    <col min="10503" max="10503" width="5.28515625" style="68" customWidth="1"/>
    <col min="10504" max="10505" width="4.42578125" style="68" customWidth="1"/>
    <col min="10506" max="10506" width="4.5703125" style="68" customWidth="1"/>
    <col min="10507" max="10507" width="4.7109375" style="68" customWidth="1"/>
    <col min="10508" max="10508" width="4.42578125" style="68" customWidth="1"/>
    <col min="10509" max="10509" width="11.5703125" style="68" customWidth="1"/>
    <col min="10510" max="10752" width="9.140625" style="68"/>
    <col min="10753" max="10753" width="21" style="68" customWidth="1"/>
    <col min="10754" max="10754" width="5.140625" style="68" customWidth="1"/>
    <col min="10755" max="10755" width="4" style="68" customWidth="1"/>
    <col min="10756" max="10756" width="4.28515625" style="68" customWidth="1"/>
    <col min="10757" max="10757" width="4.5703125" style="68" customWidth="1"/>
    <col min="10758" max="10758" width="4.7109375" style="68" customWidth="1"/>
    <col min="10759" max="10759" width="5.28515625" style="68" customWidth="1"/>
    <col min="10760" max="10761" width="4.42578125" style="68" customWidth="1"/>
    <col min="10762" max="10762" width="4.5703125" style="68" customWidth="1"/>
    <col min="10763" max="10763" width="4.7109375" style="68" customWidth="1"/>
    <col min="10764" max="10764" width="4.42578125" style="68" customWidth="1"/>
    <col min="10765" max="10765" width="11.5703125" style="68" customWidth="1"/>
    <col min="10766" max="11008" width="9.140625" style="68"/>
    <col min="11009" max="11009" width="21" style="68" customWidth="1"/>
    <col min="11010" max="11010" width="5.140625" style="68" customWidth="1"/>
    <col min="11011" max="11011" width="4" style="68" customWidth="1"/>
    <col min="11012" max="11012" width="4.28515625" style="68" customWidth="1"/>
    <col min="11013" max="11013" width="4.5703125" style="68" customWidth="1"/>
    <col min="11014" max="11014" width="4.7109375" style="68" customWidth="1"/>
    <col min="11015" max="11015" width="5.28515625" style="68" customWidth="1"/>
    <col min="11016" max="11017" width="4.42578125" style="68" customWidth="1"/>
    <col min="11018" max="11018" width="4.5703125" style="68" customWidth="1"/>
    <col min="11019" max="11019" width="4.7109375" style="68" customWidth="1"/>
    <col min="11020" max="11020" width="4.42578125" style="68" customWidth="1"/>
    <col min="11021" max="11021" width="11.5703125" style="68" customWidth="1"/>
    <col min="11022" max="11264" width="9.140625" style="68"/>
    <col min="11265" max="11265" width="21" style="68" customWidth="1"/>
    <col min="11266" max="11266" width="5.140625" style="68" customWidth="1"/>
    <col min="11267" max="11267" width="4" style="68" customWidth="1"/>
    <col min="11268" max="11268" width="4.28515625" style="68" customWidth="1"/>
    <col min="11269" max="11269" width="4.5703125" style="68" customWidth="1"/>
    <col min="11270" max="11270" width="4.7109375" style="68" customWidth="1"/>
    <col min="11271" max="11271" width="5.28515625" style="68" customWidth="1"/>
    <col min="11272" max="11273" width="4.42578125" style="68" customWidth="1"/>
    <col min="11274" max="11274" width="4.5703125" style="68" customWidth="1"/>
    <col min="11275" max="11275" width="4.7109375" style="68" customWidth="1"/>
    <col min="11276" max="11276" width="4.42578125" style="68" customWidth="1"/>
    <col min="11277" max="11277" width="11.5703125" style="68" customWidth="1"/>
    <col min="11278" max="11520" width="9.140625" style="68"/>
    <col min="11521" max="11521" width="21" style="68" customWidth="1"/>
    <col min="11522" max="11522" width="5.140625" style="68" customWidth="1"/>
    <col min="11523" max="11523" width="4" style="68" customWidth="1"/>
    <col min="11524" max="11524" width="4.28515625" style="68" customWidth="1"/>
    <col min="11525" max="11525" width="4.5703125" style="68" customWidth="1"/>
    <col min="11526" max="11526" width="4.7109375" style="68" customWidth="1"/>
    <col min="11527" max="11527" width="5.28515625" style="68" customWidth="1"/>
    <col min="11528" max="11529" width="4.42578125" style="68" customWidth="1"/>
    <col min="11530" max="11530" width="4.5703125" style="68" customWidth="1"/>
    <col min="11531" max="11531" width="4.7109375" style="68" customWidth="1"/>
    <col min="11532" max="11532" width="4.42578125" style="68" customWidth="1"/>
    <col min="11533" max="11533" width="11.5703125" style="68" customWidth="1"/>
    <col min="11534" max="11776" width="9.140625" style="68"/>
    <col min="11777" max="11777" width="21" style="68" customWidth="1"/>
    <col min="11778" max="11778" width="5.140625" style="68" customWidth="1"/>
    <col min="11779" max="11779" width="4" style="68" customWidth="1"/>
    <col min="11780" max="11780" width="4.28515625" style="68" customWidth="1"/>
    <col min="11781" max="11781" width="4.5703125" style="68" customWidth="1"/>
    <col min="11782" max="11782" width="4.7109375" style="68" customWidth="1"/>
    <col min="11783" max="11783" width="5.28515625" style="68" customWidth="1"/>
    <col min="11784" max="11785" width="4.42578125" style="68" customWidth="1"/>
    <col min="11786" max="11786" width="4.5703125" style="68" customWidth="1"/>
    <col min="11787" max="11787" width="4.7109375" style="68" customWidth="1"/>
    <col min="11788" max="11788" width="4.42578125" style="68" customWidth="1"/>
    <col min="11789" max="11789" width="11.5703125" style="68" customWidth="1"/>
    <col min="11790" max="12032" width="9.140625" style="68"/>
    <col min="12033" max="12033" width="21" style="68" customWidth="1"/>
    <col min="12034" max="12034" width="5.140625" style="68" customWidth="1"/>
    <col min="12035" max="12035" width="4" style="68" customWidth="1"/>
    <col min="12036" max="12036" width="4.28515625" style="68" customWidth="1"/>
    <col min="12037" max="12037" width="4.5703125" style="68" customWidth="1"/>
    <col min="12038" max="12038" width="4.7109375" style="68" customWidth="1"/>
    <col min="12039" max="12039" width="5.28515625" style="68" customWidth="1"/>
    <col min="12040" max="12041" width="4.42578125" style="68" customWidth="1"/>
    <col min="12042" max="12042" width="4.5703125" style="68" customWidth="1"/>
    <col min="12043" max="12043" width="4.7109375" style="68" customWidth="1"/>
    <col min="12044" max="12044" width="4.42578125" style="68" customWidth="1"/>
    <col min="12045" max="12045" width="11.5703125" style="68" customWidth="1"/>
    <col min="12046" max="12288" width="9.140625" style="68"/>
    <col min="12289" max="12289" width="21" style="68" customWidth="1"/>
    <col min="12290" max="12290" width="5.140625" style="68" customWidth="1"/>
    <col min="12291" max="12291" width="4" style="68" customWidth="1"/>
    <col min="12292" max="12292" width="4.28515625" style="68" customWidth="1"/>
    <col min="12293" max="12293" width="4.5703125" style="68" customWidth="1"/>
    <col min="12294" max="12294" width="4.7109375" style="68" customWidth="1"/>
    <col min="12295" max="12295" width="5.28515625" style="68" customWidth="1"/>
    <col min="12296" max="12297" width="4.42578125" style="68" customWidth="1"/>
    <col min="12298" max="12298" width="4.5703125" style="68" customWidth="1"/>
    <col min="12299" max="12299" width="4.7109375" style="68" customWidth="1"/>
    <col min="12300" max="12300" width="4.42578125" style="68" customWidth="1"/>
    <col min="12301" max="12301" width="11.5703125" style="68" customWidth="1"/>
    <col min="12302" max="12544" width="9.140625" style="68"/>
    <col min="12545" max="12545" width="21" style="68" customWidth="1"/>
    <col min="12546" max="12546" width="5.140625" style="68" customWidth="1"/>
    <col min="12547" max="12547" width="4" style="68" customWidth="1"/>
    <col min="12548" max="12548" width="4.28515625" style="68" customWidth="1"/>
    <col min="12549" max="12549" width="4.5703125" style="68" customWidth="1"/>
    <col min="12550" max="12550" width="4.7109375" style="68" customWidth="1"/>
    <col min="12551" max="12551" width="5.28515625" style="68" customWidth="1"/>
    <col min="12552" max="12553" width="4.42578125" style="68" customWidth="1"/>
    <col min="12554" max="12554" width="4.5703125" style="68" customWidth="1"/>
    <col min="12555" max="12555" width="4.7109375" style="68" customWidth="1"/>
    <col min="12556" max="12556" width="4.42578125" style="68" customWidth="1"/>
    <col min="12557" max="12557" width="11.5703125" style="68" customWidth="1"/>
    <col min="12558" max="12800" width="9.140625" style="68"/>
    <col min="12801" max="12801" width="21" style="68" customWidth="1"/>
    <col min="12802" max="12802" width="5.140625" style="68" customWidth="1"/>
    <col min="12803" max="12803" width="4" style="68" customWidth="1"/>
    <col min="12804" max="12804" width="4.28515625" style="68" customWidth="1"/>
    <col min="12805" max="12805" width="4.5703125" style="68" customWidth="1"/>
    <col min="12806" max="12806" width="4.7109375" style="68" customWidth="1"/>
    <col min="12807" max="12807" width="5.28515625" style="68" customWidth="1"/>
    <col min="12808" max="12809" width="4.42578125" style="68" customWidth="1"/>
    <col min="12810" max="12810" width="4.5703125" style="68" customWidth="1"/>
    <col min="12811" max="12811" width="4.7109375" style="68" customWidth="1"/>
    <col min="12812" max="12812" width="4.42578125" style="68" customWidth="1"/>
    <col min="12813" max="12813" width="11.5703125" style="68" customWidth="1"/>
    <col min="12814" max="13056" width="9.140625" style="68"/>
    <col min="13057" max="13057" width="21" style="68" customWidth="1"/>
    <col min="13058" max="13058" width="5.140625" style="68" customWidth="1"/>
    <col min="13059" max="13059" width="4" style="68" customWidth="1"/>
    <col min="13060" max="13060" width="4.28515625" style="68" customWidth="1"/>
    <col min="13061" max="13061" width="4.5703125" style="68" customWidth="1"/>
    <col min="13062" max="13062" width="4.7109375" style="68" customWidth="1"/>
    <col min="13063" max="13063" width="5.28515625" style="68" customWidth="1"/>
    <col min="13064" max="13065" width="4.42578125" style="68" customWidth="1"/>
    <col min="13066" max="13066" width="4.5703125" style="68" customWidth="1"/>
    <col min="13067" max="13067" width="4.7109375" style="68" customWidth="1"/>
    <col min="13068" max="13068" width="4.42578125" style="68" customWidth="1"/>
    <col min="13069" max="13069" width="11.5703125" style="68" customWidth="1"/>
    <col min="13070" max="13312" width="9.140625" style="68"/>
    <col min="13313" max="13313" width="21" style="68" customWidth="1"/>
    <col min="13314" max="13314" width="5.140625" style="68" customWidth="1"/>
    <col min="13315" max="13315" width="4" style="68" customWidth="1"/>
    <col min="13316" max="13316" width="4.28515625" style="68" customWidth="1"/>
    <col min="13317" max="13317" width="4.5703125" style="68" customWidth="1"/>
    <col min="13318" max="13318" width="4.7109375" style="68" customWidth="1"/>
    <col min="13319" max="13319" width="5.28515625" style="68" customWidth="1"/>
    <col min="13320" max="13321" width="4.42578125" style="68" customWidth="1"/>
    <col min="13322" max="13322" width="4.5703125" style="68" customWidth="1"/>
    <col min="13323" max="13323" width="4.7109375" style="68" customWidth="1"/>
    <col min="13324" max="13324" width="4.42578125" style="68" customWidth="1"/>
    <col min="13325" max="13325" width="11.5703125" style="68" customWidth="1"/>
    <col min="13326" max="13568" width="9.140625" style="68"/>
    <col min="13569" max="13569" width="21" style="68" customWidth="1"/>
    <col min="13570" max="13570" width="5.140625" style="68" customWidth="1"/>
    <col min="13571" max="13571" width="4" style="68" customWidth="1"/>
    <col min="13572" max="13572" width="4.28515625" style="68" customWidth="1"/>
    <col min="13573" max="13573" width="4.5703125" style="68" customWidth="1"/>
    <col min="13574" max="13574" width="4.7109375" style="68" customWidth="1"/>
    <col min="13575" max="13575" width="5.28515625" style="68" customWidth="1"/>
    <col min="13576" max="13577" width="4.42578125" style="68" customWidth="1"/>
    <col min="13578" max="13578" width="4.5703125" style="68" customWidth="1"/>
    <col min="13579" max="13579" width="4.7109375" style="68" customWidth="1"/>
    <col min="13580" max="13580" width="4.42578125" style="68" customWidth="1"/>
    <col min="13581" max="13581" width="11.5703125" style="68" customWidth="1"/>
    <col min="13582" max="13824" width="9.140625" style="68"/>
    <col min="13825" max="13825" width="21" style="68" customWidth="1"/>
    <col min="13826" max="13826" width="5.140625" style="68" customWidth="1"/>
    <col min="13827" max="13827" width="4" style="68" customWidth="1"/>
    <col min="13828" max="13828" width="4.28515625" style="68" customWidth="1"/>
    <col min="13829" max="13829" width="4.5703125" style="68" customWidth="1"/>
    <col min="13830" max="13830" width="4.7109375" style="68" customWidth="1"/>
    <col min="13831" max="13831" width="5.28515625" style="68" customWidth="1"/>
    <col min="13832" max="13833" width="4.42578125" style="68" customWidth="1"/>
    <col min="13834" max="13834" width="4.5703125" style="68" customWidth="1"/>
    <col min="13835" max="13835" width="4.7109375" style="68" customWidth="1"/>
    <col min="13836" max="13836" width="4.42578125" style="68" customWidth="1"/>
    <col min="13837" max="13837" width="11.5703125" style="68" customWidth="1"/>
    <col min="13838" max="14080" width="9.140625" style="68"/>
    <col min="14081" max="14081" width="21" style="68" customWidth="1"/>
    <col min="14082" max="14082" width="5.140625" style="68" customWidth="1"/>
    <col min="14083" max="14083" width="4" style="68" customWidth="1"/>
    <col min="14084" max="14084" width="4.28515625" style="68" customWidth="1"/>
    <col min="14085" max="14085" width="4.5703125" style="68" customWidth="1"/>
    <col min="14086" max="14086" width="4.7109375" style="68" customWidth="1"/>
    <col min="14087" max="14087" width="5.28515625" style="68" customWidth="1"/>
    <col min="14088" max="14089" width="4.42578125" style="68" customWidth="1"/>
    <col min="14090" max="14090" width="4.5703125" style="68" customWidth="1"/>
    <col min="14091" max="14091" width="4.7109375" style="68" customWidth="1"/>
    <col min="14092" max="14092" width="4.42578125" style="68" customWidth="1"/>
    <col min="14093" max="14093" width="11.5703125" style="68" customWidth="1"/>
    <col min="14094" max="14336" width="9.140625" style="68"/>
    <col min="14337" max="14337" width="21" style="68" customWidth="1"/>
    <col min="14338" max="14338" width="5.140625" style="68" customWidth="1"/>
    <col min="14339" max="14339" width="4" style="68" customWidth="1"/>
    <col min="14340" max="14340" width="4.28515625" style="68" customWidth="1"/>
    <col min="14341" max="14341" width="4.5703125" style="68" customWidth="1"/>
    <col min="14342" max="14342" width="4.7109375" style="68" customWidth="1"/>
    <col min="14343" max="14343" width="5.28515625" style="68" customWidth="1"/>
    <col min="14344" max="14345" width="4.42578125" style="68" customWidth="1"/>
    <col min="14346" max="14346" width="4.5703125" style="68" customWidth="1"/>
    <col min="14347" max="14347" width="4.7109375" style="68" customWidth="1"/>
    <col min="14348" max="14348" width="4.42578125" style="68" customWidth="1"/>
    <col min="14349" max="14349" width="11.5703125" style="68" customWidth="1"/>
    <col min="14350" max="14592" width="9.140625" style="68"/>
    <col min="14593" max="14593" width="21" style="68" customWidth="1"/>
    <col min="14594" max="14594" width="5.140625" style="68" customWidth="1"/>
    <col min="14595" max="14595" width="4" style="68" customWidth="1"/>
    <col min="14596" max="14596" width="4.28515625" style="68" customWidth="1"/>
    <col min="14597" max="14597" width="4.5703125" style="68" customWidth="1"/>
    <col min="14598" max="14598" width="4.7109375" style="68" customWidth="1"/>
    <col min="14599" max="14599" width="5.28515625" style="68" customWidth="1"/>
    <col min="14600" max="14601" width="4.42578125" style="68" customWidth="1"/>
    <col min="14602" max="14602" width="4.5703125" style="68" customWidth="1"/>
    <col min="14603" max="14603" width="4.7109375" style="68" customWidth="1"/>
    <col min="14604" max="14604" width="4.42578125" style="68" customWidth="1"/>
    <col min="14605" max="14605" width="11.5703125" style="68" customWidth="1"/>
    <col min="14606" max="14848" width="9.140625" style="68"/>
    <col min="14849" max="14849" width="21" style="68" customWidth="1"/>
    <col min="14850" max="14850" width="5.140625" style="68" customWidth="1"/>
    <col min="14851" max="14851" width="4" style="68" customWidth="1"/>
    <col min="14852" max="14852" width="4.28515625" style="68" customWidth="1"/>
    <col min="14853" max="14853" width="4.5703125" style="68" customWidth="1"/>
    <col min="14854" max="14854" width="4.7109375" style="68" customWidth="1"/>
    <col min="14855" max="14855" width="5.28515625" style="68" customWidth="1"/>
    <col min="14856" max="14857" width="4.42578125" style="68" customWidth="1"/>
    <col min="14858" max="14858" width="4.5703125" style="68" customWidth="1"/>
    <col min="14859" max="14859" width="4.7109375" style="68" customWidth="1"/>
    <col min="14860" max="14860" width="4.42578125" style="68" customWidth="1"/>
    <col min="14861" max="14861" width="11.5703125" style="68" customWidth="1"/>
    <col min="14862" max="15104" width="9.140625" style="68"/>
    <col min="15105" max="15105" width="21" style="68" customWidth="1"/>
    <col min="15106" max="15106" width="5.140625" style="68" customWidth="1"/>
    <col min="15107" max="15107" width="4" style="68" customWidth="1"/>
    <col min="15108" max="15108" width="4.28515625" style="68" customWidth="1"/>
    <col min="15109" max="15109" width="4.5703125" style="68" customWidth="1"/>
    <col min="15110" max="15110" width="4.7109375" style="68" customWidth="1"/>
    <col min="15111" max="15111" width="5.28515625" style="68" customWidth="1"/>
    <col min="15112" max="15113" width="4.42578125" style="68" customWidth="1"/>
    <col min="15114" max="15114" width="4.5703125" style="68" customWidth="1"/>
    <col min="15115" max="15115" width="4.7109375" style="68" customWidth="1"/>
    <col min="15116" max="15116" width="4.42578125" style="68" customWidth="1"/>
    <col min="15117" max="15117" width="11.5703125" style="68" customWidth="1"/>
    <col min="15118" max="15360" width="9.140625" style="68"/>
    <col min="15361" max="15361" width="21" style="68" customWidth="1"/>
    <col min="15362" max="15362" width="5.140625" style="68" customWidth="1"/>
    <col min="15363" max="15363" width="4" style="68" customWidth="1"/>
    <col min="15364" max="15364" width="4.28515625" style="68" customWidth="1"/>
    <col min="15365" max="15365" width="4.5703125" style="68" customWidth="1"/>
    <col min="15366" max="15366" width="4.7109375" style="68" customWidth="1"/>
    <col min="15367" max="15367" width="5.28515625" style="68" customWidth="1"/>
    <col min="15368" max="15369" width="4.42578125" style="68" customWidth="1"/>
    <col min="15370" max="15370" width="4.5703125" style="68" customWidth="1"/>
    <col min="15371" max="15371" width="4.7109375" style="68" customWidth="1"/>
    <col min="15372" max="15372" width="4.42578125" style="68" customWidth="1"/>
    <col min="15373" max="15373" width="11.5703125" style="68" customWidth="1"/>
    <col min="15374" max="15616" width="9.140625" style="68"/>
    <col min="15617" max="15617" width="21" style="68" customWidth="1"/>
    <col min="15618" max="15618" width="5.140625" style="68" customWidth="1"/>
    <col min="15619" max="15619" width="4" style="68" customWidth="1"/>
    <col min="15620" max="15620" width="4.28515625" style="68" customWidth="1"/>
    <col min="15621" max="15621" width="4.5703125" style="68" customWidth="1"/>
    <col min="15622" max="15622" width="4.7109375" style="68" customWidth="1"/>
    <col min="15623" max="15623" width="5.28515625" style="68" customWidth="1"/>
    <col min="15624" max="15625" width="4.42578125" style="68" customWidth="1"/>
    <col min="15626" max="15626" width="4.5703125" style="68" customWidth="1"/>
    <col min="15627" max="15627" width="4.7109375" style="68" customWidth="1"/>
    <col min="15628" max="15628" width="4.42578125" style="68" customWidth="1"/>
    <col min="15629" max="15629" width="11.5703125" style="68" customWidth="1"/>
    <col min="15630" max="15872" width="9.140625" style="68"/>
    <col min="15873" max="15873" width="21" style="68" customWidth="1"/>
    <col min="15874" max="15874" width="5.140625" style="68" customWidth="1"/>
    <col min="15875" max="15875" width="4" style="68" customWidth="1"/>
    <col min="15876" max="15876" width="4.28515625" style="68" customWidth="1"/>
    <col min="15877" max="15877" width="4.5703125" style="68" customWidth="1"/>
    <col min="15878" max="15878" width="4.7109375" style="68" customWidth="1"/>
    <col min="15879" max="15879" width="5.28515625" style="68" customWidth="1"/>
    <col min="15880" max="15881" width="4.42578125" style="68" customWidth="1"/>
    <col min="15882" max="15882" width="4.5703125" style="68" customWidth="1"/>
    <col min="15883" max="15883" width="4.7109375" style="68" customWidth="1"/>
    <col min="15884" max="15884" width="4.42578125" style="68" customWidth="1"/>
    <col min="15885" max="15885" width="11.5703125" style="68" customWidth="1"/>
    <col min="15886" max="16128" width="9.140625" style="68"/>
    <col min="16129" max="16129" width="21" style="68" customWidth="1"/>
    <col min="16130" max="16130" width="5.140625" style="68" customWidth="1"/>
    <col min="16131" max="16131" width="4" style="68" customWidth="1"/>
    <col min="16132" max="16132" width="4.28515625" style="68" customWidth="1"/>
    <col min="16133" max="16133" width="4.5703125" style="68" customWidth="1"/>
    <col min="16134" max="16134" width="4.7109375" style="68" customWidth="1"/>
    <col min="16135" max="16135" width="5.28515625" style="68" customWidth="1"/>
    <col min="16136" max="16137" width="4.42578125" style="68" customWidth="1"/>
    <col min="16138" max="16138" width="4.5703125" style="68" customWidth="1"/>
    <col min="16139" max="16139" width="4.7109375" style="68" customWidth="1"/>
    <col min="16140" max="16140" width="4.42578125" style="68" customWidth="1"/>
    <col min="16141" max="16141" width="11.5703125" style="68" customWidth="1"/>
    <col min="16142" max="16384" width="9.140625" style="68"/>
  </cols>
  <sheetData>
    <row r="1" spans="1:13" ht="12.75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 customHeight="1" x14ac:dyDescent="0.25">
      <c r="A2" s="319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  <c r="M2" s="322"/>
    </row>
    <row r="3" spans="1:13" s="69" customFormat="1" ht="10.5" customHeight="1" x14ac:dyDescent="0.25">
      <c r="A3" s="323" t="s">
        <v>2</v>
      </c>
      <c r="B3" s="325" t="s">
        <v>3</v>
      </c>
      <c r="C3" s="320"/>
      <c r="D3" s="320"/>
      <c r="E3" s="320"/>
      <c r="F3" s="320"/>
      <c r="G3" s="326" t="s">
        <v>160</v>
      </c>
      <c r="H3" s="326"/>
      <c r="I3" s="326"/>
      <c r="J3" s="326"/>
      <c r="K3" s="326"/>
      <c r="L3" s="323" t="s">
        <v>4</v>
      </c>
      <c r="M3" s="323" t="s">
        <v>5</v>
      </c>
    </row>
    <row r="4" spans="1:13" s="69" customFormat="1" ht="18.75" customHeight="1" x14ac:dyDescent="0.25">
      <c r="A4" s="324"/>
      <c r="B4" s="70" t="s">
        <v>6</v>
      </c>
      <c r="C4" s="236" t="s">
        <v>120</v>
      </c>
      <c r="D4" s="236" t="s">
        <v>121</v>
      </c>
      <c r="E4" s="186" t="s">
        <v>9</v>
      </c>
      <c r="F4" s="236" t="s">
        <v>10</v>
      </c>
      <c r="G4" s="70" t="s">
        <v>6</v>
      </c>
      <c r="H4" s="236" t="s">
        <v>120</v>
      </c>
      <c r="I4" s="236" t="s">
        <v>121</v>
      </c>
      <c r="J4" s="236" t="s">
        <v>9</v>
      </c>
      <c r="K4" s="73" t="s">
        <v>10</v>
      </c>
      <c r="L4" s="324"/>
      <c r="M4" s="324"/>
    </row>
    <row r="5" spans="1:13" ht="12" customHeight="1" x14ac:dyDescent="0.25">
      <c r="A5" s="327" t="s">
        <v>11</v>
      </c>
      <c r="B5" s="327"/>
      <c r="C5" s="327"/>
      <c r="D5" s="327"/>
      <c r="E5" s="327"/>
      <c r="F5" s="327"/>
      <c r="G5" s="327"/>
      <c r="H5" s="323"/>
      <c r="I5" s="323"/>
      <c r="J5" s="323"/>
      <c r="K5" s="323"/>
      <c r="L5" s="327"/>
      <c r="M5" s="327"/>
    </row>
    <row r="6" spans="1:13" ht="21" customHeight="1" x14ac:dyDescent="0.25">
      <c r="A6" s="85" t="s">
        <v>12</v>
      </c>
      <c r="B6" s="99" t="s">
        <v>13</v>
      </c>
      <c r="C6" s="74">
        <v>5.96</v>
      </c>
      <c r="D6" s="74">
        <v>7.25</v>
      </c>
      <c r="E6" s="75">
        <v>42.89</v>
      </c>
      <c r="F6" s="74">
        <v>261</v>
      </c>
      <c r="G6" s="99" t="s">
        <v>161</v>
      </c>
      <c r="H6" s="74">
        <v>7.2</v>
      </c>
      <c r="I6" s="74">
        <v>13.02</v>
      </c>
      <c r="J6" s="74">
        <v>51.54</v>
      </c>
      <c r="K6" s="74">
        <v>352.8</v>
      </c>
      <c r="L6" s="187" t="s">
        <v>162</v>
      </c>
      <c r="M6" s="86" t="s">
        <v>163</v>
      </c>
    </row>
    <row r="7" spans="1:13" ht="12" customHeight="1" x14ac:dyDescent="0.25">
      <c r="A7" s="177" t="s">
        <v>16</v>
      </c>
      <c r="B7" s="108">
        <v>20</v>
      </c>
      <c r="C7" s="109">
        <v>4.6399999999999997</v>
      </c>
      <c r="D7" s="108">
        <v>5.9</v>
      </c>
      <c r="E7" s="109">
        <v>0</v>
      </c>
      <c r="F7" s="108">
        <v>72</v>
      </c>
      <c r="G7" s="99">
        <v>30</v>
      </c>
      <c r="H7" s="102">
        <v>6.96</v>
      </c>
      <c r="I7" s="102">
        <v>8.85</v>
      </c>
      <c r="J7" s="102">
        <v>0</v>
      </c>
      <c r="K7" s="102">
        <v>108</v>
      </c>
      <c r="L7" s="77" t="s">
        <v>17</v>
      </c>
      <c r="M7" s="177" t="s">
        <v>18</v>
      </c>
    </row>
    <row r="8" spans="1:13" ht="10.5" customHeight="1" x14ac:dyDescent="0.25">
      <c r="A8" s="188" t="s">
        <v>19</v>
      </c>
      <c r="B8" s="74">
        <v>60</v>
      </c>
      <c r="C8" s="74">
        <f>2.1*2</f>
        <v>4.2</v>
      </c>
      <c r="D8" s="74">
        <f>1.68*2</f>
        <v>3.36</v>
      </c>
      <c r="E8" s="75">
        <f>9.06*2</f>
        <v>18.12</v>
      </c>
      <c r="F8" s="74">
        <f>61.44*2</f>
        <v>122.88</v>
      </c>
      <c r="G8" s="74">
        <v>60</v>
      </c>
      <c r="H8" s="74">
        <f>2.1*2</f>
        <v>4.2</v>
      </c>
      <c r="I8" s="74">
        <f>1.68*2</f>
        <v>3.36</v>
      </c>
      <c r="J8" s="74">
        <f>9.06*2</f>
        <v>18.12</v>
      </c>
      <c r="K8" s="74">
        <f>61.44*2</f>
        <v>122.88</v>
      </c>
      <c r="L8" s="80" t="s">
        <v>20</v>
      </c>
      <c r="M8" s="55" t="s">
        <v>21</v>
      </c>
    </row>
    <row r="9" spans="1:13" ht="10.5" customHeight="1" x14ac:dyDescent="0.25">
      <c r="A9" s="78" t="s">
        <v>22</v>
      </c>
      <c r="B9" s="84" t="s">
        <v>23</v>
      </c>
      <c r="C9" s="84">
        <v>7.0000000000000007E-2</v>
      </c>
      <c r="D9" s="84">
        <v>0.02</v>
      </c>
      <c r="E9" s="93">
        <v>15</v>
      </c>
      <c r="F9" s="84">
        <v>60</v>
      </c>
      <c r="G9" s="84" t="s">
        <v>23</v>
      </c>
      <c r="H9" s="84">
        <v>7.0000000000000007E-2</v>
      </c>
      <c r="I9" s="84">
        <v>0.02</v>
      </c>
      <c r="J9" s="84">
        <v>15</v>
      </c>
      <c r="K9" s="84">
        <v>60</v>
      </c>
      <c r="L9" s="84">
        <v>685</v>
      </c>
      <c r="M9" s="94" t="s">
        <v>24</v>
      </c>
    </row>
    <row r="10" spans="1:13" s="69" customFormat="1" x14ac:dyDescent="0.25">
      <c r="A10" s="87" t="s">
        <v>25</v>
      </c>
      <c r="B10" s="234"/>
      <c r="C10" s="237">
        <f>SUM(C6:C9)</f>
        <v>14.870000000000001</v>
      </c>
      <c r="D10" s="237">
        <f t="shared" ref="D10:K10" si="0">SUM(D6:D9)</f>
        <v>16.53</v>
      </c>
      <c r="E10" s="101">
        <f t="shared" si="0"/>
        <v>76.010000000000005</v>
      </c>
      <c r="F10" s="237">
        <f t="shared" si="0"/>
        <v>515.88</v>
      </c>
      <c r="G10" s="237"/>
      <c r="H10" s="237">
        <f t="shared" si="0"/>
        <v>18.43</v>
      </c>
      <c r="I10" s="237">
        <f t="shared" si="0"/>
        <v>25.249999999999996</v>
      </c>
      <c r="J10" s="237">
        <f t="shared" si="0"/>
        <v>84.66</v>
      </c>
      <c r="K10" s="237">
        <f t="shared" si="0"/>
        <v>643.68000000000006</v>
      </c>
      <c r="L10" s="234"/>
      <c r="M10" s="55"/>
    </row>
    <row r="11" spans="1:13" x14ac:dyDescent="0.25">
      <c r="A11" s="325" t="s">
        <v>26</v>
      </c>
      <c r="B11" s="321"/>
      <c r="C11" s="321"/>
      <c r="D11" s="321"/>
      <c r="E11" s="321"/>
      <c r="F11" s="321"/>
      <c r="G11" s="320"/>
      <c r="H11" s="320"/>
      <c r="I11" s="320"/>
      <c r="J11" s="320"/>
      <c r="K11" s="320"/>
      <c r="L11" s="320"/>
      <c r="M11" s="328"/>
    </row>
    <row r="12" spans="1:13" s="278" customFormat="1" ht="12.75" customHeight="1" x14ac:dyDescent="0.25">
      <c r="A12" s="272" t="s">
        <v>241</v>
      </c>
      <c r="B12" s="273">
        <v>200</v>
      </c>
      <c r="C12" s="274">
        <v>4.4000000000000004</v>
      </c>
      <c r="D12" s="274">
        <v>4.2</v>
      </c>
      <c r="E12" s="275">
        <v>13.2</v>
      </c>
      <c r="F12" s="274">
        <v>118.6</v>
      </c>
      <c r="G12" s="276">
        <v>250</v>
      </c>
      <c r="H12" s="277">
        <v>5.49</v>
      </c>
      <c r="I12" s="277">
        <v>5.27</v>
      </c>
      <c r="J12" s="277">
        <v>16.54</v>
      </c>
      <c r="K12" s="277">
        <v>148.25</v>
      </c>
      <c r="L12" s="277" t="s">
        <v>242</v>
      </c>
      <c r="M12" s="272" t="s">
        <v>243</v>
      </c>
    </row>
    <row r="13" spans="1:13" x14ac:dyDescent="0.25">
      <c r="A13" s="55" t="s">
        <v>31</v>
      </c>
      <c r="B13" s="82">
        <v>90</v>
      </c>
      <c r="C13" s="84">
        <v>10.8</v>
      </c>
      <c r="D13" s="84">
        <v>19.8</v>
      </c>
      <c r="E13" s="84">
        <v>0</v>
      </c>
      <c r="F13" s="84">
        <v>221.4</v>
      </c>
      <c r="G13" s="82">
        <v>100</v>
      </c>
      <c r="H13" s="82">
        <v>12</v>
      </c>
      <c r="I13" s="82">
        <v>22</v>
      </c>
      <c r="J13" s="82">
        <v>0</v>
      </c>
      <c r="K13" s="82">
        <v>246</v>
      </c>
      <c r="L13" s="82" t="s">
        <v>32</v>
      </c>
      <c r="M13" s="78" t="s">
        <v>33</v>
      </c>
    </row>
    <row r="14" spans="1:13" x14ac:dyDescent="0.25">
      <c r="A14" s="55" t="s">
        <v>34</v>
      </c>
      <c r="B14" s="76">
        <v>150</v>
      </c>
      <c r="C14" s="76">
        <v>5.52</v>
      </c>
      <c r="D14" s="76">
        <v>4.51</v>
      </c>
      <c r="E14" s="92">
        <v>26.45</v>
      </c>
      <c r="F14" s="76">
        <v>168.45</v>
      </c>
      <c r="G14" s="82">
        <v>180</v>
      </c>
      <c r="H14" s="74">
        <v>6.62</v>
      </c>
      <c r="I14" s="74">
        <v>5.42</v>
      </c>
      <c r="J14" s="74">
        <v>31.73</v>
      </c>
      <c r="K14" s="74">
        <v>202.14</v>
      </c>
      <c r="L14" s="80" t="s">
        <v>35</v>
      </c>
      <c r="M14" s="55" t="s">
        <v>36</v>
      </c>
    </row>
    <row r="15" spans="1:13" ht="12.75" customHeight="1" x14ac:dyDescent="0.25">
      <c r="A15" s="113" t="s">
        <v>37</v>
      </c>
      <c r="B15" s="74">
        <v>20</v>
      </c>
      <c r="C15" s="74">
        <v>0.16</v>
      </c>
      <c r="D15" s="74">
        <v>0.02</v>
      </c>
      <c r="E15" s="75">
        <v>0.34</v>
      </c>
      <c r="F15" s="74">
        <v>2</v>
      </c>
      <c r="G15" s="74">
        <v>20</v>
      </c>
      <c r="H15" s="74">
        <v>0.16</v>
      </c>
      <c r="I15" s="74">
        <v>0.02</v>
      </c>
      <c r="J15" s="74">
        <v>0.34</v>
      </c>
      <c r="K15" s="74">
        <v>2</v>
      </c>
      <c r="L15" s="102">
        <v>70</v>
      </c>
      <c r="M15" s="78" t="s">
        <v>38</v>
      </c>
    </row>
    <row r="16" spans="1:13" x14ac:dyDescent="0.25">
      <c r="A16" s="55" t="s">
        <v>39</v>
      </c>
      <c r="B16" s="84">
        <v>200</v>
      </c>
      <c r="C16" s="102">
        <v>0.15</v>
      </c>
      <c r="D16" s="102">
        <v>0.06</v>
      </c>
      <c r="E16" s="103">
        <v>20.65</v>
      </c>
      <c r="F16" s="102">
        <v>82.9</v>
      </c>
      <c r="G16" s="82">
        <v>200</v>
      </c>
      <c r="H16" s="74">
        <v>0.15</v>
      </c>
      <c r="I16" s="74">
        <v>0.06</v>
      </c>
      <c r="J16" s="74">
        <v>20.65</v>
      </c>
      <c r="K16" s="74">
        <v>82.9</v>
      </c>
      <c r="L16" s="74" t="s">
        <v>40</v>
      </c>
      <c r="M16" s="78" t="s">
        <v>41</v>
      </c>
    </row>
    <row r="17" spans="1:13" ht="12" customHeight="1" x14ac:dyDescent="0.25">
      <c r="A17" s="55" t="s">
        <v>95</v>
      </c>
      <c r="B17" s="64">
        <v>200</v>
      </c>
      <c r="C17" s="189">
        <v>0.8</v>
      </c>
      <c r="D17" s="189">
        <v>0.8</v>
      </c>
      <c r="E17" s="190">
        <v>19.600000000000001</v>
      </c>
      <c r="F17" s="189">
        <v>94</v>
      </c>
      <c r="G17" s="99">
        <v>200</v>
      </c>
      <c r="H17" s="102">
        <v>0.8</v>
      </c>
      <c r="I17" s="102">
        <v>0.8</v>
      </c>
      <c r="J17" s="102">
        <v>19.600000000000001</v>
      </c>
      <c r="K17" s="102">
        <v>94</v>
      </c>
      <c r="L17" s="80">
        <v>338</v>
      </c>
      <c r="M17" s="55" t="s">
        <v>96</v>
      </c>
    </row>
    <row r="18" spans="1:13" x14ac:dyDescent="0.25">
      <c r="A18" s="86" t="s">
        <v>42</v>
      </c>
      <c r="B18" s="99">
        <v>40</v>
      </c>
      <c r="C18" s="77">
        <v>2.6</v>
      </c>
      <c r="D18" s="77">
        <v>0.4</v>
      </c>
      <c r="E18" s="77">
        <v>17.2</v>
      </c>
      <c r="F18" s="77">
        <v>85</v>
      </c>
      <c r="G18" s="107">
        <v>40</v>
      </c>
      <c r="H18" s="74">
        <v>2.6</v>
      </c>
      <c r="I18" s="74">
        <v>0.4</v>
      </c>
      <c r="J18" s="74">
        <v>17.2</v>
      </c>
      <c r="K18" s="74">
        <v>85</v>
      </c>
      <c r="L18" s="74" t="s">
        <v>43</v>
      </c>
      <c r="M18" s="55" t="s">
        <v>44</v>
      </c>
    </row>
    <row r="19" spans="1:13" x14ac:dyDescent="0.25">
      <c r="A19" s="86" t="s">
        <v>45</v>
      </c>
      <c r="B19" s="64">
        <v>40</v>
      </c>
      <c r="C19" s="74">
        <v>3.2</v>
      </c>
      <c r="D19" s="74">
        <v>0.4</v>
      </c>
      <c r="E19" s="74">
        <v>20.399999999999999</v>
      </c>
      <c r="F19" s="74">
        <v>100</v>
      </c>
      <c r="G19" s="80">
        <v>40</v>
      </c>
      <c r="H19" s="74">
        <v>3.2</v>
      </c>
      <c r="I19" s="74">
        <v>0.4</v>
      </c>
      <c r="J19" s="74">
        <v>20.399999999999999</v>
      </c>
      <c r="K19" s="74">
        <v>100</v>
      </c>
      <c r="L19" s="82" t="s">
        <v>43</v>
      </c>
      <c r="M19" s="78" t="s">
        <v>46</v>
      </c>
    </row>
    <row r="20" spans="1:13" x14ac:dyDescent="0.25">
      <c r="A20" s="87" t="s">
        <v>25</v>
      </c>
      <c r="B20" s="74"/>
      <c r="C20" s="88">
        <f>SUM(C12:C19)</f>
        <v>27.63</v>
      </c>
      <c r="D20" s="88">
        <f>SUM(D12:D19)</f>
        <v>30.189999999999994</v>
      </c>
      <c r="E20" s="89">
        <f>SUM(E12:E19)</f>
        <v>117.84</v>
      </c>
      <c r="F20" s="88">
        <f>SUM(F12:F19)</f>
        <v>872.35</v>
      </c>
      <c r="G20" s="234"/>
      <c r="H20" s="237">
        <f>SUM(H12:H19)</f>
        <v>31.020000000000003</v>
      </c>
      <c r="I20" s="237">
        <f>SUM(I12:I19)</f>
        <v>34.369999999999997</v>
      </c>
      <c r="J20" s="237">
        <f>SUM(J12:J19)</f>
        <v>126.45999999999998</v>
      </c>
      <c r="K20" s="237">
        <f>SUM(K12:K19)</f>
        <v>960.29</v>
      </c>
      <c r="L20" s="234"/>
      <c r="M20" s="55"/>
    </row>
    <row r="21" spans="1:13" x14ac:dyDescent="0.25">
      <c r="A21" s="325" t="s">
        <v>165</v>
      </c>
      <c r="B21" s="320"/>
      <c r="C21" s="321"/>
      <c r="D21" s="321"/>
      <c r="E21" s="321"/>
      <c r="F21" s="321"/>
      <c r="G21" s="320"/>
      <c r="H21" s="320"/>
      <c r="I21" s="320"/>
      <c r="J21" s="320"/>
      <c r="K21" s="320"/>
      <c r="L21" s="320"/>
      <c r="M21" s="328"/>
    </row>
    <row r="22" spans="1:13" x14ac:dyDescent="0.25">
      <c r="A22" s="78" t="s">
        <v>166</v>
      </c>
      <c r="B22" s="64">
        <v>100</v>
      </c>
      <c r="C22" s="74">
        <v>9.77</v>
      </c>
      <c r="D22" s="74">
        <v>11.6</v>
      </c>
      <c r="E22" s="74">
        <v>29.23</v>
      </c>
      <c r="F22" s="74">
        <v>264.02</v>
      </c>
      <c r="G22" s="80">
        <v>100</v>
      </c>
      <c r="H22" s="74">
        <v>9.77</v>
      </c>
      <c r="I22" s="74">
        <v>11.6</v>
      </c>
      <c r="J22" s="74">
        <v>29.23</v>
      </c>
      <c r="K22" s="74">
        <v>264.02</v>
      </c>
      <c r="L22" s="82" t="s">
        <v>167</v>
      </c>
      <c r="M22" s="78" t="s">
        <v>168</v>
      </c>
    </row>
    <row r="23" spans="1:13" ht="12" customHeight="1" x14ac:dyDescent="0.25">
      <c r="A23" s="55" t="s">
        <v>169</v>
      </c>
      <c r="B23" s="64">
        <v>0</v>
      </c>
      <c r="C23" s="102">
        <v>0</v>
      </c>
      <c r="D23" s="102">
        <v>0</v>
      </c>
      <c r="E23" s="103">
        <v>0</v>
      </c>
      <c r="F23" s="102">
        <v>0</v>
      </c>
      <c r="G23" s="99">
        <v>100</v>
      </c>
      <c r="H23" s="102">
        <v>0.04</v>
      </c>
      <c r="I23" s="102">
        <v>0.04</v>
      </c>
      <c r="J23" s="102">
        <v>9.8000000000000007</v>
      </c>
      <c r="K23" s="102">
        <v>47</v>
      </c>
      <c r="L23" s="80">
        <v>338</v>
      </c>
      <c r="M23" s="55" t="s">
        <v>96</v>
      </c>
    </row>
    <row r="24" spans="1:13" ht="10.5" customHeight="1" x14ac:dyDescent="0.25">
      <c r="A24" s="78" t="s">
        <v>22</v>
      </c>
      <c r="B24" s="84" t="s">
        <v>23</v>
      </c>
      <c r="C24" s="84">
        <v>7.0000000000000007E-2</v>
      </c>
      <c r="D24" s="84">
        <v>0.02</v>
      </c>
      <c r="E24" s="93">
        <v>15</v>
      </c>
      <c r="F24" s="84">
        <v>60</v>
      </c>
      <c r="G24" s="84" t="s">
        <v>23</v>
      </c>
      <c r="H24" s="84">
        <v>7.0000000000000007E-2</v>
      </c>
      <c r="I24" s="84">
        <v>0.02</v>
      </c>
      <c r="J24" s="84">
        <v>15</v>
      </c>
      <c r="K24" s="84">
        <v>60</v>
      </c>
      <c r="L24" s="84">
        <v>685</v>
      </c>
      <c r="M24" s="94" t="s">
        <v>24</v>
      </c>
    </row>
    <row r="25" spans="1:13" s="69" customFormat="1" x14ac:dyDescent="0.25">
      <c r="A25" s="87" t="s">
        <v>25</v>
      </c>
      <c r="B25" s="234"/>
      <c r="C25" s="88">
        <f>SUM(C22:C24)</f>
        <v>9.84</v>
      </c>
      <c r="D25" s="88">
        <f t="shared" ref="D25:K25" si="1">SUM(D22:D24)</f>
        <v>11.62</v>
      </c>
      <c r="E25" s="89">
        <f t="shared" si="1"/>
        <v>44.230000000000004</v>
      </c>
      <c r="F25" s="88">
        <f t="shared" si="1"/>
        <v>324.02</v>
      </c>
      <c r="G25" s="234"/>
      <c r="H25" s="237">
        <f t="shared" si="1"/>
        <v>9.879999999999999</v>
      </c>
      <c r="I25" s="237">
        <f t="shared" si="1"/>
        <v>11.659999999999998</v>
      </c>
      <c r="J25" s="237">
        <f t="shared" si="1"/>
        <v>54.03</v>
      </c>
      <c r="K25" s="237">
        <f t="shared" si="1"/>
        <v>371.02</v>
      </c>
      <c r="L25" s="234"/>
      <c r="M25" s="55"/>
    </row>
    <row r="26" spans="1:13" s="69" customFormat="1" x14ac:dyDescent="0.25">
      <c r="A26" s="87" t="s">
        <v>47</v>
      </c>
      <c r="B26" s="234"/>
      <c r="C26" s="237">
        <f>SUM(C10,C20,C25)</f>
        <v>52.34</v>
      </c>
      <c r="D26" s="237">
        <f>SUM(D10,D20,D25)</f>
        <v>58.339999999999996</v>
      </c>
      <c r="E26" s="101">
        <f>SUM(E10,E20,E25)</f>
        <v>238.08000000000004</v>
      </c>
      <c r="F26" s="237">
        <f>SUM(F10,F20,F25)</f>
        <v>1712.25</v>
      </c>
      <c r="G26" s="234"/>
      <c r="H26" s="237">
        <f>SUM(H10,H20,H25)</f>
        <v>59.33</v>
      </c>
      <c r="I26" s="237">
        <f>SUM(I10,I20,I25)</f>
        <v>71.279999999999987</v>
      </c>
      <c r="J26" s="237">
        <f>SUM(J10,J20,J25)</f>
        <v>265.14999999999998</v>
      </c>
      <c r="K26" s="237">
        <f>SUM(K10,K20,K25)</f>
        <v>1974.99</v>
      </c>
      <c r="L26" s="234"/>
      <c r="M26" s="55"/>
    </row>
    <row r="27" spans="1:13" x14ac:dyDescent="0.25">
      <c r="A27" s="319" t="s">
        <v>48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322"/>
    </row>
    <row r="28" spans="1:13" s="69" customFormat="1" ht="10.5" customHeight="1" x14ac:dyDescent="0.25">
      <c r="A28" s="323" t="s">
        <v>2</v>
      </c>
      <c r="B28" s="325" t="s">
        <v>3</v>
      </c>
      <c r="C28" s="320"/>
      <c r="D28" s="320"/>
      <c r="E28" s="320"/>
      <c r="F28" s="320"/>
      <c r="G28" s="326" t="s">
        <v>160</v>
      </c>
      <c r="H28" s="326"/>
      <c r="I28" s="326"/>
      <c r="J28" s="326"/>
      <c r="K28" s="326"/>
      <c r="L28" s="323" t="s">
        <v>4</v>
      </c>
      <c r="M28" s="323" t="s">
        <v>5</v>
      </c>
    </row>
    <row r="29" spans="1:13" s="69" customFormat="1" ht="18.75" customHeight="1" x14ac:dyDescent="0.25">
      <c r="A29" s="324"/>
      <c r="B29" s="70" t="s">
        <v>6</v>
      </c>
      <c r="C29" s="236" t="s">
        <v>120</v>
      </c>
      <c r="D29" s="236" t="s">
        <v>121</v>
      </c>
      <c r="E29" s="186" t="s">
        <v>9</v>
      </c>
      <c r="F29" s="236" t="s">
        <v>10</v>
      </c>
      <c r="G29" s="70" t="s">
        <v>6</v>
      </c>
      <c r="H29" s="236" t="s">
        <v>120</v>
      </c>
      <c r="I29" s="236" t="s">
        <v>121</v>
      </c>
      <c r="J29" s="236" t="s">
        <v>9</v>
      </c>
      <c r="K29" s="73" t="s">
        <v>10</v>
      </c>
      <c r="L29" s="324"/>
      <c r="M29" s="324"/>
    </row>
    <row r="30" spans="1:13" ht="11.25" customHeight="1" x14ac:dyDescent="0.25">
      <c r="A30" s="327" t="s">
        <v>11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</row>
    <row r="31" spans="1:13" ht="11.25" customHeight="1" x14ac:dyDescent="0.25">
      <c r="A31" s="78" t="s">
        <v>49</v>
      </c>
      <c r="B31" s="99">
        <v>90</v>
      </c>
      <c r="C31" s="75">
        <f>0.9*12.78</f>
        <v>11.501999999999999</v>
      </c>
      <c r="D31" s="74">
        <f>0.9*13.2</f>
        <v>11.879999999999999</v>
      </c>
      <c r="E31" s="75">
        <f>0.9*13.7</f>
        <v>12.33</v>
      </c>
      <c r="F31" s="75">
        <f>0.9*223.88</f>
        <v>201.49199999999999</v>
      </c>
      <c r="G31" s="99">
        <v>100</v>
      </c>
      <c r="H31" s="74">
        <v>12.78</v>
      </c>
      <c r="I31" s="74">
        <v>13.2</v>
      </c>
      <c r="J31" s="74">
        <v>13.7</v>
      </c>
      <c r="K31" s="74">
        <v>223.88</v>
      </c>
      <c r="L31" s="117" t="s">
        <v>50</v>
      </c>
      <c r="M31" s="55" t="s">
        <v>51</v>
      </c>
    </row>
    <row r="32" spans="1:13" ht="11.25" customHeight="1" x14ac:dyDescent="0.25">
      <c r="A32" s="86" t="s">
        <v>52</v>
      </c>
      <c r="B32" s="99">
        <v>150</v>
      </c>
      <c r="C32" s="74">
        <v>2.86</v>
      </c>
      <c r="D32" s="74">
        <v>4.32</v>
      </c>
      <c r="E32" s="75">
        <v>23.02</v>
      </c>
      <c r="F32" s="74">
        <v>142.4</v>
      </c>
      <c r="G32" s="74">
        <v>180</v>
      </c>
      <c r="H32" s="74">
        <v>3.4</v>
      </c>
      <c r="I32" s="74">
        <v>5.2</v>
      </c>
      <c r="J32" s="74">
        <v>27.6</v>
      </c>
      <c r="K32" s="74">
        <v>170.8</v>
      </c>
      <c r="L32" s="74">
        <v>310</v>
      </c>
      <c r="M32" s="78" t="s">
        <v>53</v>
      </c>
    </row>
    <row r="33" spans="1:13" ht="10.5" customHeight="1" x14ac:dyDescent="0.25">
      <c r="A33" s="81" t="s">
        <v>54</v>
      </c>
      <c r="B33" s="74" t="s">
        <v>55</v>
      </c>
      <c r="C33" s="82">
        <v>0.13</v>
      </c>
      <c r="D33" s="82">
        <v>0.02</v>
      </c>
      <c r="E33" s="83">
        <v>15.2</v>
      </c>
      <c r="F33" s="82">
        <v>62</v>
      </c>
      <c r="G33" s="74" t="s">
        <v>55</v>
      </c>
      <c r="H33" s="82">
        <v>0.13</v>
      </c>
      <c r="I33" s="82">
        <v>0.02</v>
      </c>
      <c r="J33" s="82">
        <v>15.2</v>
      </c>
      <c r="K33" s="82">
        <v>62</v>
      </c>
      <c r="L33" s="84">
        <v>686</v>
      </c>
      <c r="M33" s="85" t="s">
        <v>56</v>
      </c>
    </row>
    <row r="34" spans="1:13" x14ac:dyDescent="0.25">
      <c r="A34" s="86" t="s">
        <v>45</v>
      </c>
      <c r="B34" s="82">
        <v>40</v>
      </c>
      <c r="C34" s="82">
        <f>1.6*2</f>
        <v>3.2</v>
      </c>
      <c r="D34" s="82">
        <f>0.2*2</f>
        <v>0.4</v>
      </c>
      <c r="E34" s="83">
        <f>10.2*2</f>
        <v>20.399999999999999</v>
      </c>
      <c r="F34" s="82">
        <v>100</v>
      </c>
      <c r="G34" s="82">
        <v>60</v>
      </c>
      <c r="H34" s="82">
        <v>4.8</v>
      </c>
      <c r="I34" s="82">
        <v>0.6</v>
      </c>
      <c r="J34" s="83">
        <v>30.6</v>
      </c>
      <c r="K34" s="82">
        <v>150</v>
      </c>
      <c r="L34" s="82" t="s">
        <v>43</v>
      </c>
      <c r="M34" s="78" t="s">
        <v>46</v>
      </c>
    </row>
    <row r="35" spans="1:13" s="69" customFormat="1" x14ac:dyDescent="0.25">
      <c r="A35" s="87" t="s">
        <v>25</v>
      </c>
      <c r="B35" s="234"/>
      <c r="C35" s="237">
        <f>SUM(C31:C34)</f>
        <v>17.692</v>
      </c>
      <c r="D35" s="237">
        <f>SUM(D31:D34)</f>
        <v>16.619999999999997</v>
      </c>
      <c r="E35" s="101">
        <f>SUM(E31:E34)</f>
        <v>70.949999999999989</v>
      </c>
      <c r="F35" s="237">
        <f>SUM(F31:F34)</f>
        <v>505.892</v>
      </c>
      <c r="G35" s="234"/>
      <c r="H35" s="237">
        <f>SUM(H31:H34)</f>
        <v>21.11</v>
      </c>
      <c r="I35" s="237">
        <f>SUM(I31:I34)</f>
        <v>19.02</v>
      </c>
      <c r="J35" s="237">
        <f>SUM(J31:J34)</f>
        <v>87.1</v>
      </c>
      <c r="K35" s="237">
        <f>SUM(K31:K34)</f>
        <v>606.68000000000006</v>
      </c>
      <c r="L35" s="234"/>
      <c r="M35" s="55"/>
    </row>
    <row r="36" spans="1:13" x14ac:dyDescent="0.25">
      <c r="A36" s="325" t="s">
        <v>26</v>
      </c>
      <c r="B36" s="321"/>
      <c r="C36" s="321"/>
      <c r="D36" s="321"/>
      <c r="E36" s="321"/>
      <c r="F36" s="321"/>
      <c r="G36" s="320"/>
      <c r="H36" s="321"/>
      <c r="I36" s="321"/>
      <c r="J36" s="321"/>
      <c r="K36" s="321"/>
      <c r="L36" s="320"/>
      <c r="M36" s="328"/>
    </row>
    <row r="37" spans="1:13" ht="12" customHeight="1" x14ac:dyDescent="0.25">
      <c r="A37" s="55" t="s">
        <v>57</v>
      </c>
      <c r="B37" s="95" t="s">
        <v>170</v>
      </c>
      <c r="C37" s="77">
        <v>1.71</v>
      </c>
      <c r="D37" s="77">
        <v>5.19</v>
      </c>
      <c r="E37" s="96">
        <v>6.89</v>
      </c>
      <c r="F37" s="77">
        <v>81.27</v>
      </c>
      <c r="G37" s="74" t="s">
        <v>171</v>
      </c>
      <c r="H37" s="74">
        <v>2.46</v>
      </c>
      <c r="I37" s="74">
        <v>6.95</v>
      </c>
      <c r="J37" s="74">
        <v>8.6999999999999993</v>
      </c>
      <c r="K37" s="74">
        <v>107.28</v>
      </c>
      <c r="L37" s="74" t="s">
        <v>59</v>
      </c>
      <c r="M37" s="78" t="s">
        <v>60</v>
      </c>
    </row>
    <row r="38" spans="1:13" ht="11.25" customHeight="1" x14ac:dyDescent="0.25">
      <c r="A38" s="98" t="s">
        <v>61</v>
      </c>
      <c r="B38" s="82">
        <v>90</v>
      </c>
      <c r="C38" s="74">
        <f>17.2*0.9</f>
        <v>15.48</v>
      </c>
      <c r="D38" s="75">
        <f>13.94*0.9</f>
        <v>12.545999999999999</v>
      </c>
      <c r="E38" s="75">
        <f>9.91*0.9</f>
        <v>8.9190000000000005</v>
      </c>
      <c r="F38" s="75">
        <f>233.23*0.9</f>
        <v>209.90699999999998</v>
      </c>
      <c r="G38" s="82">
        <v>100</v>
      </c>
      <c r="H38" s="74">
        <v>17.2</v>
      </c>
      <c r="I38" s="74">
        <v>13.94</v>
      </c>
      <c r="J38" s="74">
        <v>9.91</v>
      </c>
      <c r="K38" s="74">
        <v>233.23</v>
      </c>
      <c r="L38" s="74" t="s">
        <v>62</v>
      </c>
      <c r="M38" s="78" t="s">
        <v>63</v>
      </c>
    </row>
    <row r="39" spans="1:13" ht="12.75" customHeight="1" x14ac:dyDescent="0.25">
      <c r="A39" s="86" t="s">
        <v>64</v>
      </c>
      <c r="B39" s="99">
        <v>150</v>
      </c>
      <c r="C39" s="74">
        <v>8.6</v>
      </c>
      <c r="D39" s="74">
        <v>6.09</v>
      </c>
      <c r="E39" s="75">
        <v>38.64</v>
      </c>
      <c r="F39" s="74">
        <v>243.75</v>
      </c>
      <c r="G39" s="84">
        <v>180</v>
      </c>
      <c r="H39" s="84">
        <v>10.32</v>
      </c>
      <c r="I39" s="84">
        <v>7.31</v>
      </c>
      <c r="J39" s="84">
        <v>46.37</v>
      </c>
      <c r="K39" s="84">
        <v>292.5</v>
      </c>
      <c r="L39" s="84" t="s">
        <v>65</v>
      </c>
      <c r="M39" s="100" t="s">
        <v>66</v>
      </c>
    </row>
    <row r="40" spans="1:13" ht="14.25" customHeight="1" x14ac:dyDescent="0.25">
      <c r="A40" s="86" t="s">
        <v>67</v>
      </c>
      <c r="B40" s="104">
        <v>200</v>
      </c>
      <c r="C40" s="102">
        <v>0.14000000000000001</v>
      </c>
      <c r="D40" s="102">
        <v>0.11</v>
      </c>
      <c r="E40" s="103">
        <v>21.52</v>
      </c>
      <c r="F40" s="102">
        <v>87.59</v>
      </c>
      <c r="G40" s="104">
        <v>200</v>
      </c>
      <c r="H40" s="102">
        <v>0.14000000000000001</v>
      </c>
      <c r="I40" s="102">
        <v>0.11</v>
      </c>
      <c r="J40" s="102">
        <v>21.52</v>
      </c>
      <c r="K40" s="102">
        <v>87.59</v>
      </c>
      <c r="L40" s="82" t="s">
        <v>68</v>
      </c>
      <c r="M40" s="81" t="s">
        <v>69</v>
      </c>
    </row>
    <row r="41" spans="1:13" x14ac:dyDescent="0.25">
      <c r="A41" s="86" t="s">
        <v>42</v>
      </c>
      <c r="B41" s="99">
        <v>40</v>
      </c>
      <c r="C41" s="77">
        <v>2.6</v>
      </c>
      <c r="D41" s="77">
        <v>0.4</v>
      </c>
      <c r="E41" s="77">
        <v>17.2</v>
      </c>
      <c r="F41" s="77">
        <v>85</v>
      </c>
      <c r="G41" s="107">
        <v>40</v>
      </c>
      <c r="H41" s="74">
        <v>2.6</v>
      </c>
      <c r="I41" s="74">
        <v>0.4</v>
      </c>
      <c r="J41" s="74">
        <v>17.2</v>
      </c>
      <c r="K41" s="74">
        <v>85</v>
      </c>
      <c r="L41" s="74" t="s">
        <v>43</v>
      </c>
      <c r="M41" s="55" t="s">
        <v>44</v>
      </c>
    </row>
    <row r="42" spans="1:13" x14ac:dyDescent="0.25">
      <c r="A42" s="86" t="s">
        <v>45</v>
      </c>
      <c r="B42" s="64">
        <v>40</v>
      </c>
      <c r="C42" s="74">
        <v>3.2</v>
      </c>
      <c r="D42" s="74">
        <v>0.4</v>
      </c>
      <c r="E42" s="74">
        <v>20.399999999999999</v>
      </c>
      <c r="F42" s="74">
        <v>100</v>
      </c>
      <c r="G42" s="80">
        <v>40</v>
      </c>
      <c r="H42" s="74">
        <v>3.2</v>
      </c>
      <c r="I42" s="74">
        <v>0.4</v>
      </c>
      <c r="J42" s="74">
        <v>20.399999999999999</v>
      </c>
      <c r="K42" s="74">
        <v>100</v>
      </c>
      <c r="L42" s="82" t="s">
        <v>43</v>
      </c>
      <c r="M42" s="78" t="s">
        <v>46</v>
      </c>
    </row>
    <row r="43" spans="1:13" x14ac:dyDescent="0.25">
      <c r="A43" s="87" t="s">
        <v>25</v>
      </c>
      <c r="B43" s="74"/>
      <c r="C43" s="101">
        <f>SUM(C37:C42)</f>
        <v>31.73</v>
      </c>
      <c r="D43" s="101">
        <f>SUM(D37:D42)</f>
        <v>24.735999999999997</v>
      </c>
      <c r="E43" s="101">
        <f>SUM(E37:E42)</f>
        <v>113.56899999999999</v>
      </c>
      <c r="F43" s="101">
        <f>SUM(F37:F42)</f>
        <v>807.51699999999994</v>
      </c>
      <c r="G43" s="106"/>
      <c r="H43" s="101">
        <f>SUM(H37:H42)</f>
        <v>35.92</v>
      </c>
      <c r="I43" s="101">
        <f>SUM(I37:I42)</f>
        <v>29.109999999999996</v>
      </c>
      <c r="J43" s="101">
        <f>SUM(J37:J42)</f>
        <v>124.1</v>
      </c>
      <c r="K43" s="101">
        <f>SUM(K37:K42)</f>
        <v>905.6</v>
      </c>
      <c r="L43" s="234"/>
      <c r="M43" s="55"/>
    </row>
    <row r="44" spans="1:13" x14ac:dyDescent="0.25">
      <c r="A44" s="325" t="s">
        <v>165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0"/>
      <c r="M44" s="328"/>
    </row>
    <row r="45" spans="1:13" x14ac:dyDescent="0.25">
      <c r="A45" s="78" t="s">
        <v>126</v>
      </c>
      <c r="B45" s="64">
        <v>100</v>
      </c>
      <c r="C45" s="65">
        <v>12.78</v>
      </c>
      <c r="D45" s="65">
        <v>14.16</v>
      </c>
      <c r="E45" s="65">
        <v>37.659999999999997</v>
      </c>
      <c r="F45" s="65">
        <v>333</v>
      </c>
      <c r="G45" s="115">
        <v>100</v>
      </c>
      <c r="H45" s="65">
        <v>12.78</v>
      </c>
      <c r="I45" s="65">
        <v>14.16</v>
      </c>
      <c r="J45" s="65">
        <v>37.659999999999997</v>
      </c>
      <c r="K45" s="65">
        <v>333</v>
      </c>
      <c r="L45" s="97" t="s">
        <v>146</v>
      </c>
      <c r="M45" s="78" t="s">
        <v>128</v>
      </c>
    </row>
    <row r="46" spans="1:13" ht="12" customHeight="1" x14ac:dyDescent="0.25">
      <c r="A46" s="55" t="s">
        <v>169</v>
      </c>
      <c r="B46" s="64">
        <v>0</v>
      </c>
      <c r="C46" s="102">
        <v>0</v>
      </c>
      <c r="D46" s="102">
        <v>0</v>
      </c>
      <c r="E46" s="103">
        <v>0</v>
      </c>
      <c r="F46" s="102">
        <v>0</v>
      </c>
      <c r="G46" s="99">
        <v>100</v>
      </c>
      <c r="H46" s="102">
        <v>0.04</v>
      </c>
      <c r="I46" s="102">
        <v>0.04</v>
      </c>
      <c r="J46" s="102">
        <v>9.8000000000000007</v>
      </c>
      <c r="K46" s="102">
        <v>47</v>
      </c>
      <c r="L46" s="80">
        <v>338</v>
      </c>
      <c r="M46" s="55" t="s">
        <v>96</v>
      </c>
    </row>
    <row r="47" spans="1:13" x14ac:dyDescent="0.25">
      <c r="A47" s="81" t="s">
        <v>117</v>
      </c>
      <c r="B47" s="84">
        <v>200</v>
      </c>
      <c r="C47" s="108">
        <v>0.6</v>
      </c>
      <c r="D47" s="108">
        <v>0.4</v>
      </c>
      <c r="E47" s="109">
        <v>32.6</v>
      </c>
      <c r="F47" s="108">
        <v>136.4</v>
      </c>
      <c r="G47" s="84">
        <v>200</v>
      </c>
      <c r="H47" s="108">
        <v>0.6</v>
      </c>
      <c r="I47" s="108">
        <v>0.4</v>
      </c>
      <c r="J47" s="108">
        <v>32.6</v>
      </c>
      <c r="K47" s="108">
        <v>136.4</v>
      </c>
      <c r="L47" s="84">
        <v>389</v>
      </c>
      <c r="M47" s="130" t="s">
        <v>118</v>
      </c>
    </row>
    <row r="48" spans="1:13" s="69" customFormat="1" x14ac:dyDescent="0.25">
      <c r="A48" s="87" t="s">
        <v>25</v>
      </c>
      <c r="B48" s="234"/>
      <c r="C48" s="237">
        <f>SUM(C45:C47)</f>
        <v>13.379999999999999</v>
      </c>
      <c r="D48" s="237">
        <f>SUM(D45:D47)</f>
        <v>14.56</v>
      </c>
      <c r="E48" s="101">
        <f>SUM(E45:E47)</f>
        <v>70.259999999999991</v>
      </c>
      <c r="F48" s="237">
        <f>SUM(F45:F47)</f>
        <v>469.4</v>
      </c>
      <c r="G48" s="234"/>
      <c r="H48" s="237">
        <f>SUM(H45:H47)</f>
        <v>13.419999999999998</v>
      </c>
      <c r="I48" s="237">
        <f>SUM(I45:I47)</f>
        <v>14.6</v>
      </c>
      <c r="J48" s="237">
        <f>SUM(J45:J47)</f>
        <v>80.06</v>
      </c>
      <c r="K48" s="237">
        <f>SUM(K45:K47)</f>
        <v>516.4</v>
      </c>
      <c r="L48" s="234"/>
      <c r="M48" s="55"/>
    </row>
    <row r="49" spans="1:13" s="69" customFormat="1" x14ac:dyDescent="0.25">
      <c r="A49" s="87" t="s">
        <v>47</v>
      </c>
      <c r="B49" s="234"/>
      <c r="C49" s="237">
        <f t="shared" ref="C49:K49" si="2">SUM(C35,C43,C48)</f>
        <v>62.801999999999992</v>
      </c>
      <c r="D49" s="237">
        <f t="shared" si="2"/>
        <v>55.915999999999997</v>
      </c>
      <c r="E49" s="101">
        <f t="shared" si="2"/>
        <v>254.77899999999997</v>
      </c>
      <c r="F49" s="237">
        <f t="shared" si="2"/>
        <v>1782.8089999999997</v>
      </c>
      <c r="G49" s="234"/>
      <c r="H49" s="237">
        <f t="shared" si="2"/>
        <v>70.45</v>
      </c>
      <c r="I49" s="237">
        <f t="shared" si="2"/>
        <v>62.73</v>
      </c>
      <c r="J49" s="237">
        <f t="shared" si="2"/>
        <v>291.26</v>
      </c>
      <c r="K49" s="237">
        <f t="shared" si="2"/>
        <v>2028.6800000000003</v>
      </c>
      <c r="L49" s="234"/>
      <c r="M49" s="55"/>
    </row>
    <row r="50" spans="1:13" x14ac:dyDescent="0.25">
      <c r="A50" s="325" t="s">
        <v>70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8"/>
    </row>
    <row r="51" spans="1:13" s="69" customFormat="1" ht="10.5" customHeight="1" x14ac:dyDescent="0.25">
      <c r="A51" s="323" t="s">
        <v>2</v>
      </c>
      <c r="B51" s="325" t="s">
        <v>3</v>
      </c>
      <c r="C51" s="320"/>
      <c r="D51" s="320"/>
      <c r="E51" s="320"/>
      <c r="F51" s="320"/>
      <c r="G51" s="326" t="s">
        <v>160</v>
      </c>
      <c r="H51" s="326"/>
      <c r="I51" s="326"/>
      <c r="J51" s="326"/>
      <c r="K51" s="326"/>
      <c r="L51" s="323" t="s">
        <v>4</v>
      </c>
      <c r="M51" s="323" t="s">
        <v>5</v>
      </c>
    </row>
    <row r="52" spans="1:13" s="69" customFormat="1" ht="18.75" customHeight="1" x14ac:dyDescent="0.25">
      <c r="A52" s="324"/>
      <c r="B52" s="70" t="s">
        <v>6</v>
      </c>
      <c r="C52" s="236" t="s">
        <v>120</v>
      </c>
      <c r="D52" s="236" t="s">
        <v>121</v>
      </c>
      <c r="E52" s="186" t="s">
        <v>9</v>
      </c>
      <c r="F52" s="236" t="s">
        <v>10</v>
      </c>
      <c r="G52" s="70" t="s">
        <v>6</v>
      </c>
      <c r="H52" s="236" t="s">
        <v>120</v>
      </c>
      <c r="I52" s="236" t="s">
        <v>121</v>
      </c>
      <c r="J52" s="236" t="s">
        <v>9</v>
      </c>
      <c r="K52" s="73" t="s">
        <v>10</v>
      </c>
      <c r="L52" s="324"/>
      <c r="M52" s="324"/>
    </row>
    <row r="53" spans="1:13" ht="11.25" customHeight="1" x14ac:dyDescent="0.25">
      <c r="A53" s="327" t="s">
        <v>11</v>
      </c>
      <c r="B53" s="327"/>
      <c r="C53" s="327"/>
      <c r="D53" s="327"/>
      <c r="E53" s="327"/>
      <c r="F53" s="327"/>
      <c r="G53" s="327"/>
      <c r="H53" s="323"/>
      <c r="I53" s="323"/>
      <c r="J53" s="323"/>
      <c r="K53" s="323"/>
      <c r="L53" s="327"/>
      <c r="M53" s="327"/>
    </row>
    <row r="54" spans="1:13" ht="12" customHeight="1" x14ac:dyDescent="0.25">
      <c r="A54" s="55" t="s">
        <v>71</v>
      </c>
      <c r="B54" s="99">
        <v>200</v>
      </c>
      <c r="C54" s="77">
        <v>13.53</v>
      </c>
      <c r="D54" s="77">
        <v>15.92</v>
      </c>
      <c r="E54" s="96">
        <v>34.11</v>
      </c>
      <c r="F54" s="77">
        <v>334.4</v>
      </c>
      <c r="G54" s="99">
        <v>220</v>
      </c>
      <c r="H54" s="77">
        <v>14.88</v>
      </c>
      <c r="I54" s="77">
        <v>17.510000000000002</v>
      </c>
      <c r="J54" s="77">
        <v>37.520000000000003</v>
      </c>
      <c r="K54" s="77">
        <v>367.84</v>
      </c>
      <c r="L54" s="117" t="s">
        <v>72</v>
      </c>
      <c r="M54" s="177" t="s">
        <v>73</v>
      </c>
    </row>
    <row r="55" spans="1:13" x14ac:dyDescent="0.2">
      <c r="A55" s="86" t="s">
        <v>74</v>
      </c>
      <c r="B55" s="64">
        <v>80</v>
      </c>
      <c r="C55" s="74">
        <v>5.82</v>
      </c>
      <c r="D55" s="74">
        <v>10.02</v>
      </c>
      <c r="E55" s="74">
        <v>35.130000000000003</v>
      </c>
      <c r="F55" s="74">
        <v>254.4</v>
      </c>
      <c r="G55" s="64">
        <v>100</v>
      </c>
      <c r="H55" s="74">
        <v>7.28</v>
      </c>
      <c r="I55" s="74">
        <v>12.52</v>
      </c>
      <c r="J55" s="74">
        <v>43.92</v>
      </c>
      <c r="K55" s="74">
        <v>318</v>
      </c>
      <c r="L55" s="74">
        <v>424</v>
      </c>
      <c r="M55" s="54" t="s">
        <v>75</v>
      </c>
    </row>
    <row r="56" spans="1:13" ht="10.5" customHeight="1" x14ac:dyDescent="0.25">
      <c r="A56" s="81" t="s">
        <v>54</v>
      </c>
      <c r="B56" s="74" t="s">
        <v>55</v>
      </c>
      <c r="C56" s="82">
        <v>0.13</v>
      </c>
      <c r="D56" s="82">
        <v>0.02</v>
      </c>
      <c r="E56" s="83">
        <v>15.2</v>
      </c>
      <c r="F56" s="82">
        <v>62</v>
      </c>
      <c r="G56" s="74" t="s">
        <v>55</v>
      </c>
      <c r="H56" s="82">
        <v>0.13</v>
      </c>
      <c r="I56" s="82">
        <v>0.02</v>
      </c>
      <c r="J56" s="82">
        <v>15.2</v>
      </c>
      <c r="K56" s="82">
        <v>62</v>
      </c>
      <c r="L56" s="84">
        <v>686</v>
      </c>
      <c r="M56" s="85" t="s">
        <v>56</v>
      </c>
    </row>
    <row r="57" spans="1:13" ht="12" customHeight="1" x14ac:dyDescent="0.25">
      <c r="A57" s="55" t="s">
        <v>95</v>
      </c>
      <c r="B57" s="64">
        <v>0</v>
      </c>
      <c r="C57" s="102">
        <v>0</v>
      </c>
      <c r="D57" s="102">
        <v>0</v>
      </c>
      <c r="E57" s="102">
        <v>0</v>
      </c>
      <c r="F57" s="102">
        <v>0</v>
      </c>
      <c r="G57" s="99">
        <v>200</v>
      </c>
      <c r="H57" s="102">
        <v>0.8</v>
      </c>
      <c r="I57" s="102">
        <v>0.8</v>
      </c>
      <c r="J57" s="102">
        <v>19.600000000000001</v>
      </c>
      <c r="K57" s="102">
        <v>94</v>
      </c>
      <c r="L57" s="80">
        <v>338</v>
      </c>
      <c r="M57" s="55" t="s">
        <v>96</v>
      </c>
    </row>
    <row r="58" spans="1:13" x14ac:dyDescent="0.25">
      <c r="A58" s="87" t="s">
        <v>25</v>
      </c>
      <c r="B58" s="234"/>
      <c r="C58" s="237">
        <f>SUM(C54:C57)</f>
        <v>19.48</v>
      </c>
      <c r="D58" s="237">
        <f t="shared" ref="D58:K58" si="3">SUM(D54:D57)</f>
        <v>25.959999999999997</v>
      </c>
      <c r="E58" s="101">
        <f t="shared" si="3"/>
        <v>84.440000000000012</v>
      </c>
      <c r="F58" s="237">
        <f t="shared" si="3"/>
        <v>650.79999999999995</v>
      </c>
      <c r="G58" s="237"/>
      <c r="H58" s="237">
        <f t="shared" si="3"/>
        <v>23.09</v>
      </c>
      <c r="I58" s="237">
        <f t="shared" si="3"/>
        <v>30.85</v>
      </c>
      <c r="J58" s="237">
        <f t="shared" si="3"/>
        <v>116.24000000000001</v>
      </c>
      <c r="K58" s="237">
        <f t="shared" si="3"/>
        <v>841.83999999999992</v>
      </c>
      <c r="L58" s="234"/>
      <c r="M58" s="55"/>
    </row>
    <row r="59" spans="1:13" x14ac:dyDescent="0.25">
      <c r="A59" s="325" t="s">
        <v>26</v>
      </c>
      <c r="B59" s="320"/>
      <c r="C59" s="321"/>
      <c r="D59" s="321"/>
      <c r="E59" s="321"/>
      <c r="F59" s="321"/>
      <c r="G59" s="320"/>
      <c r="H59" s="320"/>
      <c r="I59" s="320"/>
      <c r="J59" s="320"/>
      <c r="K59" s="320"/>
      <c r="L59" s="320"/>
      <c r="M59" s="328"/>
    </row>
    <row r="60" spans="1:13" s="278" customFormat="1" ht="14.25" customHeight="1" x14ac:dyDescent="0.25">
      <c r="A60" s="272" t="s">
        <v>110</v>
      </c>
      <c r="B60" s="279" t="s">
        <v>28</v>
      </c>
      <c r="C60" s="274">
        <v>1.44</v>
      </c>
      <c r="D60" s="274">
        <v>5.34</v>
      </c>
      <c r="E60" s="275">
        <v>9.3800000000000008</v>
      </c>
      <c r="F60" s="274">
        <v>91.98</v>
      </c>
      <c r="G60" s="280" t="s">
        <v>164</v>
      </c>
      <c r="H60" s="281">
        <v>1.74</v>
      </c>
      <c r="I60" s="281">
        <v>6.33</v>
      </c>
      <c r="J60" s="281">
        <v>11.16</v>
      </c>
      <c r="K60" s="281">
        <v>111.14</v>
      </c>
      <c r="L60" s="282" t="s">
        <v>111</v>
      </c>
      <c r="M60" s="283" t="s">
        <v>112</v>
      </c>
    </row>
    <row r="61" spans="1:13" ht="12" customHeight="1" x14ac:dyDescent="0.25">
      <c r="A61" s="94" t="s">
        <v>79</v>
      </c>
      <c r="B61" s="82">
        <v>90</v>
      </c>
      <c r="C61" s="74">
        <v>14.7</v>
      </c>
      <c r="D61" s="74">
        <f>12.3*0.9</f>
        <v>11.07</v>
      </c>
      <c r="E61" s="75">
        <v>12.95</v>
      </c>
      <c r="F61" s="75">
        <f>242.41*0.9</f>
        <v>218.16900000000001</v>
      </c>
      <c r="G61" s="82">
        <v>100</v>
      </c>
      <c r="H61" s="74">
        <v>16.32</v>
      </c>
      <c r="I61" s="74">
        <v>12.3</v>
      </c>
      <c r="J61" s="74">
        <v>14.38</v>
      </c>
      <c r="K61" s="74">
        <v>242.41</v>
      </c>
      <c r="L61" s="74" t="s">
        <v>80</v>
      </c>
      <c r="M61" s="78" t="s">
        <v>81</v>
      </c>
    </row>
    <row r="62" spans="1:13" ht="12.75" customHeight="1" x14ac:dyDescent="0.25">
      <c r="A62" s="78" t="s">
        <v>82</v>
      </c>
      <c r="B62" s="64">
        <v>150</v>
      </c>
      <c r="C62" s="102">
        <v>3.65</v>
      </c>
      <c r="D62" s="102">
        <v>5.37</v>
      </c>
      <c r="E62" s="103">
        <v>36.68</v>
      </c>
      <c r="F62" s="102">
        <v>209.7</v>
      </c>
      <c r="G62" s="104">
        <v>180</v>
      </c>
      <c r="H62" s="102">
        <v>4.38</v>
      </c>
      <c r="I62" s="102">
        <v>6.44</v>
      </c>
      <c r="J62" s="102">
        <v>44.02</v>
      </c>
      <c r="K62" s="102">
        <v>251.64</v>
      </c>
      <c r="L62" s="105" t="s">
        <v>83</v>
      </c>
      <c r="M62" s="81" t="s">
        <v>84</v>
      </c>
    </row>
    <row r="63" spans="1:13" ht="12.75" customHeight="1" x14ac:dyDescent="0.25">
      <c r="A63" s="113" t="s">
        <v>145</v>
      </c>
      <c r="B63" s="74">
        <v>20</v>
      </c>
      <c r="C63" s="74">
        <v>0.16</v>
      </c>
      <c r="D63" s="74">
        <v>0.02</v>
      </c>
      <c r="E63" s="75">
        <v>0.34</v>
      </c>
      <c r="F63" s="74">
        <v>2</v>
      </c>
      <c r="G63" s="74">
        <v>20</v>
      </c>
      <c r="H63" s="74">
        <v>0.16</v>
      </c>
      <c r="I63" s="74">
        <v>0.02</v>
      </c>
      <c r="J63" s="74">
        <v>0.34</v>
      </c>
      <c r="K63" s="74">
        <v>2</v>
      </c>
      <c r="L63" s="102">
        <v>70</v>
      </c>
      <c r="M63" s="78" t="s">
        <v>38</v>
      </c>
    </row>
    <row r="64" spans="1:13" ht="12.75" customHeight="1" x14ac:dyDescent="0.25">
      <c r="A64" s="98" t="s">
        <v>85</v>
      </c>
      <c r="B64" s="80">
        <v>200</v>
      </c>
      <c r="C64" s="181">
        <v>0.76</v>
      </c>
      <c r="D64" s="181">
        <v>0.04</v>
      </c>
      <c r="E64" s="185">
        <v>20.22</v>
      </c>
      <c r="F64" s="181">
        <v>85.51</v>
      </c>
      <c r="G64" s="80">
        <v>200</v>
      </c>
      <c r="H64" s="181">
        <v>0.76</v>
      </c>
      <c r="I64" s="181">
        <v>0.04</v>
      </c>
      <c r="J64" s="181">
        <v>20.22</v>
      </c>
      <c r="K64" s="181">
        <v>85.51</v>
      </c>
      <c r="L64" s="74" t="s">
        <v>86</v>
      </c>
      <c r="M64" s="78" t="s">
        <v>87</v>
      </c>
    </row>
    <row r="65" spans="1:13" x14ac:dyDescent="0.25">
      <c r="A65" s="86" t="s">
        <v>42</v>
      </c>
      <c r="B65" s="99">
        <v>40</v>
      </c>
      <c r="C65" s="77">
        <v>2.6</v>
      </c>
      <c r="D65" s="77">
        <v>0.4</v>
      </c>
      <c r="E65" s="77">
        <v>17.2</v>
      </c>
      <c r="F65" s="77">
        <v>85</v>
      </c>
      <c r="G65" s="107">
        <v>40</v>
      </c>
      <c r="H65" s="74">
        <v>2.6</v>
      </c>
      <c r="I65" s="74">
        <v>0.4</v>
      </c>
      <c r="J65" s="74">
        <v>17.2</v>
      </c>
      <c r="K65" s="74">
        <v>85</v>
      </c>
      <c r="L65" s="74" t="s">
        <v>43</v>
      </c>
      <c r="M65" s="55" t="s">
        <v>44</v>
      </c>
    </row>
    <row r="66" spans="1:13" x14ac:dyDescent="0.25">
      <c r="A66" s="86" t="s">
        <v>45</v>
      </c>
      <c r="B66" s="64">
        <v>40</v>
      </c>
      <c r="C66" s="74">
        <v>3.2</v>
      </c>
      <c r="D66" s="74">
        <v>0.4</v>
      </c>
      <c r="E66" s="74">
        <v>20.399999999999999</v>
      </c>
      <c r="F66" s="74">
        <v>100</v>
      </c>
      <c r="G66" s="80">
        <v>40</v>
      </c>
      <c r="H66" s="74">
        <v>3.2</v>
      </c>
      <c r="I66" s="74">
        <v>0.4</v>
      </c>
      <c r="J66" s="74">
        <v>20.399999999999999</v>
      </c>
      <c r="K66" s="74">
        <v>100</v>
      </c>
      <c r="L66" s="82" t="s">
        <v>43</v>
      </c>
      <c r="M66" s="78" t="s">
        <v>46</v>
      </c>
    </row>
    <row r="67" spans="1:13" x14ac:dyDescent="0.25">
      <c r="A67" s="87" t="s">
        <v>25</v>
      </c>
      <c r="B67" s="74"/>
      <c r="C67" s="101">
        <f>SUM(C60:C66)</f>
        <v>26.51</v>
      </c>
      <c r="D67" s="101">
        <f>SUM(D60:D66)</f>
        <v>22.639999999999997</v>
      </c>
      <c r="E67" s="101">
        <f>SUM(E60:E66)</f>
        <v>117.16999999999999</v>
      </c>
      <c r="F67" s="101">
        <f>SUM(F60:F66)</f>
        <v>792.35899999999992</v>
      </c>
      <c r="G67" s="191"/>
      <c r="H67" s="192">
        <f>SUM(H60:H66)</f>
        <v>29.16</v>
      </c>
      <c r="I67" s="192">
        <f>SUM(I60:I66)</f>
        <v>25.93</v>
      </c>
      <c r="J67" s="192">
        <f>SUM(J60:J66)</f>
        <v>127.72</v>
      </c>
      <c r="K67" s="192">
        <f>SUM(K60:K66)</f>
        <v>877.7</v>
      </c>
      <c r="L67" s="106"/>
      <c r="M67" s="55"/>
    </row>
    <row r="68" spans="1:13" x14ac:dyDescent="0.25">
      <c r="A68" s="325" t="s">
        <v>165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0"/>
      <c r="M68" s="328"/>
    </row>
    <row r="69" spans="1:13" x14ac:dyDescent="0.25">
      <c r="A69" s="55" t="s">
        <v>172</v>
      </c>
      <c r="B69" s="64">
        <v>80</v>
      </c>
      <c r="C69" s="193">
        <v>4.87</v>
      </c>
      <c r="D69" s="193">
        <v>14.76</v>
      </c>
      <c r="E69" s="193">
        <v>45.92</v>
      </c>
      <c r="F69" s="193">
        <v>336</v>
      </c>
      <c r="G69" s="117">
        <v>80</v>
      </c>
      <c r="H69" s="193">
        <v>4.87</v>
      </c>
      <c r="I69" s="193">
        <v>14.76</v>
      </c>
      <c r="J69" s="193">
        <v>45.92</v>
      </c>
      <c r="K69" s="193">
        <v>336</v>
      </c>
      <c r="L69" s="80">
        <v>446</v>
      </c>
      <c r="M69" s="78" t="s">
        <v>173</v>
      </c>
    </row>
    <row r="70" spans="1:13" ht="12" customHeight="1" x14ac:dyDescent="0.25">
      <c r="A70" s="55" t="s">
        <v>169</v>
      </c>
      <c r="B70" s="64">
        <v>0</v>
      </c>
      <c r="C70" s="102">
        <v>0</v>
      </c>
      <c r="D70" s="102">
        <v>0</v>
      </c>
      <c r="E70" s="103">
        <v>0</v>
      </c>
      <c r="F70" s="102">
        <v>0</v>
      </c>
      <c r="G70" s="99">
        <v>100</v>
      </c>
      <c r="H70" s="102">
        <v>0.04</v>
      </c>
      <c r="I70" s="102">
        <v>0.04</v>
      </c>
      <c r="J70" s="102">
        <v>9.8000000000000007</v>
      </c>
      <c r="K70" s="102">
        <v>47</v>
      </c>
      <c r="L70" s="80">
        <v>338</v>
      </c>
      <c r="M70" s="55" t="s">
        <v>96</v>
      </c>
    </row>
    <row r="71" spans="1:13" ht="10.5" customHeight="1" x14ac:dyDescent="0.25">
      <c r="A71" s="81" t="s">
        <v>54</v>
      </c>
      <c r="B71" s="74" t="s">
        <v>55</v>
      </c>
      <c r="C71" s="82">
        <v>0.13</v>
      </c>
      <c r="D71" s="82">
        <v>0.02</v>
      </c>
      <c r="E71" s="83">
        <v>15.2</v>
      </c>
      <c r="F71" s="82">
        <v>62</v>
      </c>
      <c r="G71" s="74" t="s">
        <v>55</v>
      </c>
      <c r="H71" s="82">
        <v>0.13</v>
      </c>
      <c r="I71" s="82">
        <v>0.02</v>
      </c>
      <c r="J71" s="82">
        <v>15.2</v>
      </c>
      <c r="K71" s="82">
        <v>62</v>
      </c>
      <c r="L71" s="84">
        <v>686</v>
      </c>
      <c r="M71" s="85" t="s">
        <v>56</v>
      </c>
    </row>
    <row r="72" spans="1:13" s="69" customFormat="1" x14ac:dyDescent="0.25">
      <c r="A72" s="87" t="s">
        <v>25</v>
      </c>
      <c r="B72" s="234"/>
      <c r="C72" s="237">
        <f>SUM(C69:C71)</f>
        <v>5</v>
      </c>
      <c r="D72" s="237">
        <f t="shared" ref="D72:K72" si="4">SUM(D69:D71)</f>
        <v>14.78</v>
      </c>
      <c r="E72" s="101">
        <f t="shared" si="4"/>
        <v>61.120000000000005</v>
      </c>
      <c r="F72" s="237">
        <f t="shared" si="4"/>
        <v>398</v>
      </c>
      <c r="G72" s="234"/>
      <c r="H72" s="237">
        <f t="shared" si="4"/>
        <v>5.04</v>
      </c>
      <c r="I72" s="237">
        <f t="shared" si="4"/>
        <v>14.819999999999999</v>
      </c>
      <c r="J72" s="237">
        <f t="shared" si="4"/>
        <v>70.92</v>
      </c>
      <c r="K72" s="237">
        <f t="shared" si="4"/>
        <v>445</v>
      </c>
      <c r="L72" s="234"/>
      <c r="M72" s="55"/>
    </row>
    <row r="73" spans="1:13" s="69" customFormat="1" x14ac:dyDescent="0.25">
      <c r="A73" s="87" t="s">
        <v>47</v>
      </c>
      <c r="B73" s="234"/>
      <c r="C73" s="237">
        <f>SUM(C58,C67,C72)</f>
        <v>50.99</v>
      </c>
      <c r="D73" s="237">
        <f>SUM(D58,D67,D72)</f>
        <v>63.379999999999995</v>
      </c>
      <c r="E73" s="101">
        <f>SUM(E58,E67,E72)</f>
        <v>262.73</v>
      </c>
      <c r="F73" s="237">
        <f>SUM(F58,F67,F72)</f>
        <v>1841.1589999999999</v>
      </c>
      <c r="G73" s="234"/>
      <c r="H73" s="237">
        <f>SUM(H58,H67,H72)</f>
        <v>57.29</v>
      </c>
      <c r="I73" s="237">
        <f>SUM(I58,I67,I72)</f>
        <v>71.599999999999994</v>
      </c>
      <c r="J73" s="237">
        <f>SUM(J58,J67,J72)</f>
        <v>314.88</v>
      </c>
      <c r="K73" s="237">
        <f>SUM(K58,K67,K72)</f>
        <v>2164.54</v>
      </c>
      <c r="L73" s="234"/>
      <c r="M73" s="55"/>
    </row>
    <row r="74" spans="1:13" x14ac:dyDescent="0.25">
      <c r="A74" s="319" t="s">
        <v>88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1"/>
      <c r="M74" s="322"/>
    </row>
    <row r="75" spans="1:13" s="69" customFormat="1" ht="10.5" customHeight="1" x14ac:dyDescent="0.25">
      <c r="A75" s="323" t="s">
        <v>2</v>
      </c>
      <c r="B75" s="325" t="s">
        <v>3</v>
      </c>
      <c r="C75" s="320"/>
      <c r="D75" s="320"/>
      <c r="E75" s="320"/>
      <c r="F75" s="320"/>
      <c r="G75" s="326" t="s">
        <v>160</v>
      </c>
      <c r="H75" s="326"/>
      <c r="I75" s="326"/>
      <c r="J75" s="326"/>
      <c r="K75" s="326"/>
      <c r="L75" s="323" t="s">
        <v>4</v>
      </c>
      <c r="M75" s="323" t="s">
        <v>5</v>
      </c>
    </row>
    <row r="76" spans="1:13" s="69" customFormat="1" ht="18.75" customHeight="1" x14ac:dyDescent="0.25">
      <c r="A76" s="324"/>
      <c r="B76" s="70" t="s">
        <v>6</v>
      </c>
      <c r="C76" s="236" t="s">
        <v>120</v>
      </c>
      <c r="D76" s="236" t="s">
        <v>121</v>
      </c>
      <c r="E76" s="186" t="s">
        <v>9</v>
      </c>
      <c r="F76" s="236" t="s">
        <v>10</v>
      </c>
      <c r="G76" s="70" t="s">
        <v>6</v>
      </c>
      <c r="H76" s="236" t="s">
        <v>120</v>
      </c>
      <c r="I76" s="236" t="s">
        <v>121</v>
      </c>
      <c r="J76" s="236" t="s">
        <v>9</v>
      </c>
      <c r="K76" s="73" t="s">
        <v>10</v>
      </c>
      <c r="L76" s="324"/>
      <c r="M76" s="324"/>
    </row>
    <row r="77" spans="1:13" ht="11.25" customHeight="1" x14ac:dyDescent="0.25">
      <c r="A77" s="327" t="s">
        <v>11</v>
      </c>
      <c r="B77" s="327"/>
      <c r="C77" s="323"/>
      <c r="D77" s="323"/>
      <c r="E77" s="323"/>
      <c r="F77" s="323"/>
      <c r="G77" s="327"/>
      <c r="H77" s="323"/>
      <c r="I77" s="323"/>
      <c r="J77" s="323"/>
      <c r="K77" s="323"/>
      <c r="L77" s="327"/>
      <c r="M77" s="327"/>
    </row>
    <row r="78" spans="1:13" ht="12" customHeight="1" x14ac:dyDescent="0.25">
      <c r="A78" s="55" t="s">
        <v>89</v>
      </c>
      <c r="B78" s="82">
        <v>120</v>
      </c>
      <c r="C78" s="74">
        <v>16.47</v>
      </c>
      <c r="D78" s="74">
        <v>6.98</v>
      </c>
      <c r="E78" s="74">
        <v>25.12</v>
      </c>
      <c r="F78" s="74">
        <v>233.1</v>
      </c>
      <c r="G78" s="99">
        <v>150</v>
      </c>
      <c r="H78" s="74">
        <v>20.59</v>
      </c>
      <c r="I78" s="74">
        <v>8.73</v>
      </c>
      <c r="J78" s="74">
        <v>31.4</v>
      </c>
      <c r="K78" s="74">
        <v>291.36</v>
      </c>
      <c r="L78" s="107" t="s">
        <v>90</v>
      </c>
      <c r="M78" s="55" t="s">
        <v>91</v>
      </c>
    </row>
    <row r="79" spans="1:13" ht="12" customHeight="1" x14ac:dyDescent="0.25">
      <c r="A79" s="55" t="s">
        <v>92</v>
      </c>
      <c r="B79" s="76">
        <v>30</v>
      </c>
      <c r="C79" s="108">
        <v>2.16</v>
      </c>
      <c r="D79" s="108">
        <v>2.5499999999999998</v>
      </c>
      <c r="E79" s="109">
        <v>16.649999999999999</v>
      </c>
      <c r="F79" s="108">
        <v>98.4</v>
      </c>
      <c r="G79" s="99">
        <v>50</v>
      </c>
      <c r="H79" s="102">
        <v>3.6</v>
      </c>
      <c r="I79" s="102">
        <v>4.25</v>
      </c>
      <c r="J79" s="102">
        <v>27.75</v>
      </c>
      <c r="K79" s="102">
        <v>164</v>
      </c>
      <c r="L79" s="116" t="s">
        <v>174</v>
      </c>
      <c r="M79" s="55" t="s">
        <v>94</v>
      </c>
    </row>
    <row r="80" spans="1:13" ht="12" customHeight="1" x14ac:dyDescent="0.25">
      <c r="A80" s="55" t="s">
        <v>95</v>
      </c>
      <c r="B80" s="64">
        <v>200</v>
      </c>
      <c r="C80" s="74">
        <v>0.8</v>
      </c>
      <c r="D80" s="74">
        <v>0.8</v>
      </c>
      <c r="E80" s="75">
        <v>19.600000000000001</v>
      </c>
      <c r="F80" s="74">
        <v>94</v>
      </c>
      <c r="G80" s="99">
        <v>200</v>
      </c>
      <c r="H80" s="102">
        <v>0.8</v>
      </c>
      <c r="I80" s="102">
        <v>0.8</v>
      </c>
      <c r="J80" s="102">
        <v>19.600000000000001</v>
      </c>
      <c r="K80" s="102">
        <v>94</v>
      </c>
      <c r="L80" s="80">
        <v>338</v>
      </c>
      <c r="M80" s="55" t="s">
        <v>96</v>
      </c>
    </row>
    <row r="81" spans="1:13" ht="10.5" customHeight="1" x14ac:dyDescent="0.25">
      <c r="A81" s="78" t="s">
        <v>22</v>
      </c>
      <c r="B81" s="84" t="s">
        <v>23</v>
      </c>
      <c r="C81" s="84">
        <v>7.0000000000000007E-2</v>
      </c>
      <c r="D81" s="84">
        <v>0.02</v>
      </c>
      <c r="E81" s="93">
        <v>15</v>
      </c>
      <c r="F81" s="84">
        <v>60</v>
      </c>
      <c r="G81" s="84" t="s">
        <v>23</v>
      </c>
      <c r="H81" s="84">
        <v>7.0000000000000007E-2</v>
      </c>
      <c r="I81" s="84">
        <v>0.02</v>
      </c>
      <c r="J81" s="84">
        <v>15</v>
      </c>
      <c r="K81" s="84">
        <v>60</v>
      </c>
      <c r="L81" s="84">
        <v>685</v>
      </c>
      <c r="M81" s="94" t="s">
        <v>24</v>
      </c>
    </row>
    <row r="82" spans="1:13" x14ac:dyDescent="0.25">
      <c r="A82" s="87" t="s">
        <v>25</v>
      </c>
      <c r="B82" s="234"/>
      <c r="C82" s="237">
        <f>SUM(C78:C81)</f>
        <v>19.5</v>
      </c>
      <c r="D82" s="237">
        <f>SUM(D78:D81)</f>
        <v>10.350000000000001</v>
      </c>
      <c r="E82" s="101">
        <f>SUM(E78:E81)</f>
        <v>76.37</v>
      </c>
      <c r="F82" s="237">
        <f>SUM(F78:F81)</f>
        <v>485.5</v>
      </c>
      <c r="G82" s="234"/>
      <c r="H82" s="237">
        <f>SUM(H78:H81)</f>
        <v>25.060000000000002</v>
      </c>
      <c r="I82" s="237">
        <f>SUM(I78:I81)</f>
        <v>13.8</v>
      </c>
      <c r="J82" s="237">
        <f>SUM(J78:J81)</f>
        <v>93.75</v>
      </c>
      <c r="K82" s="237">
        <f>SUM(K78:K81)</f>
        <v>609.36</v>
      </c>
      <c r="L82" s="234"/>
      <c r="M82" s="55"/>
    </row>
    <row r="83" spans="1:13" x14ac:dyDescent="0.25">
      <c r="A83" s="325" t="s">
        <v>26</v>
      </c>
      <c r="B83" s="320"/>
      <c r="C83" s="321"/>
      <c r="D83" s="321"/>
      <c r="E83" s="321"/>
      <c r="F83" s="321"/>
      <c r="G83" s="320"/>
      <c r="H83" s="321"/>
      <c r="I83" s="321"/>
      <c r="J83" s="321"/>
      <c r="K83" s="321"/>
      <c r="L83" s="320"/>
      <c r="M83" s="328"/>
    </row>
    <row r="84" spans="1:13" s="278" customFormat="1" ht="14.25" customHeight="1" x14ac:dyDescent="0.25">
      <c r="A84" s="272" t="s">
        <v>249</v>
      </c>
      <c r="B84" s="279" t="s">
        <v>28</v>
      </c>
      <c r="C84" s="274">
        <v>1.47</v>
      </c>
      <c r="D84" s="274">
        <v>5.44</v>
      </c>
      <c r="E84" s="274">
        <v>10.85</v>
      </c>
      <c r="F84" s="274">
        <v>99.79</v>
      </c>
      <c r="G84" s="280" t="s">
        <v>164</v>
      </c>
      <c r="H84" s="274">
        <v>1.77</v>
      </c>
      <c r="I84" s="274">
        <v>6.45</v>
      </c>
      <c r="J84" s="274">
        <v>13.65</v>
      </c>
      <c r="K84" s="274">
        <v>120.98</v>
      </c>
      <c r="L84" s="282" t="s">
        <v>250</v>
      </c>
      <c r="M84" s="284" t="s">
        <v>251</v>
      </c>
    </row>
    <row r="85" spans="1:13" x14ac:dyDescent="0.25">
      <c r="A85" s="55" t="s">
        <v>244</v>
      </c>
      <c r="B85" s="74">
        <v>90</v>
      </c>
      <c r="C85" s="74">
        <v>10.4</v>
      </c>
      <c r="D85" s="74">
        <v>12.6</v>
      </c>
      <c r="E85" s="74">
        <v>9.06</v>
      </c>
      <c r="F85" s="74">
        <v>207.09</v>
      </c>
      <c r="G85" s="74">
        <v>100</v>
      </c>
      <c r="H85" s="102">
        <v>11.63</v>
      </c>
      <c r="I85" s="102">
        <v>14.08</v>
      </c>
      <c r="J85" s="102">
        <v>10.08</v>
      </c>
      <c r="K85" s="102">
        <v>230.1</v>
      </c>
      <c r="L85" s="82" t="s">
        <v>245</v>
      </c>
      <c r="M85" s="55" t="s">
        <v>246</v>
      </c>
    </row>
    <row r="86" spans="1:13" x14ac:dyDescent="0.25">
      <c r="A86" s="78" t="s">
        <v>97</v>
      </c>
      <c r="B86" s="82">
        <v>150</v>
      </c>
      <c r="C86" s="108">
        <v>3.06</v>
      </c>
      <c r="D86" s="108">
        <v>4.8</v>
      </c>
      <c r="E86" s="109">
        <v>20.440000000000001</v>
      </c>
      <c r="F86" s="108">
        <v>137.25</v>
      </c>
      <c r="G86" s="84">
        <v>180</v>
      </c>
      <c r="H86" s="84">
        <v>3.68</v>
      </c>
      <c r="I86" s="84">
        <v>5.76</v>
      </c>
      <c r="J86" s="84">
        <v>24.53</v>
      </c>
      <c r="K86" s="84">
        <v>164.7</v>
      </c>
      <c r="L86" s="82">
        <v>312</v>
      </c>
      <c r="M86" s="78" t="s">
        <v>98</v>
      </c>
    </row>
    <row r="87" spans="1:13" ht="12.75" customHeight="1" x14ac:dyDescent="0.25">
      <c r="A87" s="86" t="s">
        <v>99</v>
      </c>
      <c r="B87" s="99">
        <v>30</v>
      </c>
      <c r="C87" s="74">
        <v>0.54</v>
      </c>
      <c r="D87" s="74">
        <v>0.03</v>
      </c>
      <c r="E87" s="75">
        <v>0.9</v>
      </c>
      <c r="F87" s="74">
        <v>6.9</v>
      </c>
      <c r="G87" s="102">
        <v>30</v>
      </c>
      <c r="H87" s="74">
        <v>0.54</v>
      </c>
      <c r="I87" s="74">
        <v>0.03</v>
      </c>
      <c r="J87" s="74">
        <v>0.9</v>
      </c>
      <c r="K87" s="74">
        <v>6.9</v>
      </c>
      <c r="L87" s="74" t="s">
        <v>100</v>
      </c>
      <c r="M87" s="78" t="s">
        <v>101</v>
      </c>
    </row>
    <row r="88" spans="1:13" ht="12" customHeight="1" x14ac:dyDescent="0.25">
      <c r="A88" s="55" t="s">
        <v>102</v>
      </c>
      <c r="B88" s="84">
        <v>200</v>
      </c>
      <c r="C88" s="102">
        <v>0.33</v>
      </c>
      <c r="D88" s="102">
        <v>0</v>
      </c>
      <c r="E88" s="103">
        <v>22.78</v>
      </c>
      <c r="F88" s="102">
        <v>94.44</v>
      </c>
      <c r="G88" s="84">
        <v>200</v>
      </c>
      <c r="H88" s="102">
        <v>0.33</v>
      </c>
      <c r="I88" s="102">
        <v>0</v>
      </c>
      <c r="J88" s="102">
        <v>22.78</v>
      </c>
      <c r="K88" s="102">
        <v>94.44</v>
      </c>
      <c r="L88" s="80" t="s">
        <v>103</v>
      </c>
      <c r="M88" s="78" t="s">
        <v>104</v>
      </c>
    </row>
    <row r="89" spans="1:13" x14ac:dyDescent="0.25">
      <c r="A89" s="86" t="s">
        <v>42</v>
      </c>
      <c r="B89" s="99">
        <v>40</v>
      </c>
      <c r="C89" s="77">
        <v>2.6</v>
      </c>
      <c r="D89" s="77">
        <v>0.4</v>
      </c>
      <c r="E89" s="77">
        <v>17.2</v>
      </c>
      <c r="F89" s="77">
        <v>85</v>
      </c>
      <c r="G89" s="107">
        <v>40</v>
      </c>
      <c r="H89" s="74">
        <v>2.6</v>
      </c>
      <c r="I89" s="74">
        <v>0.4</v>
      </c>
      <c r="J89" s="74">
        <v>17.2</v>
      </c>
      <c r="K89" s="74">
        <v>85</v>
      </c>
      <c r="L89" s="74" t="s">
        <v>43</v>
      </c>
      <c r="M89" s="55" t="s">
        <v>44</v>
      </c>
    </row>
    <row r="90" spans="1:13" x14ac:dyDescent="0.25">
      <c r="A90" s="86" t="s">
        <v>45</v>
      </c>
      <c r="B90" s="64">
        <v>40</v>
      </c>
      <c r="C90" s="74">
        <v>3.2</v>
      </c>
      <c r="D90" s="74">
        <v>0.4</v>
      </c>
      <c r="E90" s="74">
        <v>20.399999999999999</v>
      </c>
      <c r="F90" s="74">
        <v>100</v>
      </c>
      <c r="G90" s="80">
        <v>40</v>
      </c>
      <c r="H90" s="74">
        <v>3.2</v>
      </c>
      <c r="I90" s="74">
        <v>0.4</v>
      </c>
      <c r="J90" s="74">
        <v>20.399999999999999</v>
      </c>
      <c r="K90" s="74">
        <v>100</v>
      </c>
      <c r="L90" s="82" t="s">
        <v>43</v>
      </c>
      <c r="M90" s="78" t="s">
        <v>46</v>
      </c>
    </row>
    <row r="91" spans="1:13" x14ac:dyDescent="0.25">
      <c r="A91" s="87" t="s">
        <v>25</v>
      </c>
      <c r="B91" s="74"/>
      <c r="C91" s="237">
        <f>SUM(C84:C90)</f>
        <v>21.6</v>
      </c>
      <c r="D91" s="237">
        <f>SUM(D84:D90)</f>
        <v>23.669999999999998</v>
      </c>
      <c r="E91" s="101">
        <f>SUM(E84:E90)</f>
        <v>101.63</v>
      </c>
      <c r="F91" s="237">
        <f>SUM(F84:F90)</f>
        <v>730.47</v>
      </c>
      <c r="G91" s="234"/>
      <c r="H91" s="237">
        <f>SUM(H84:H90)</f>
        <v>23.75</v>
      </c>
      <c r="I91" s="237">
        <f>SUM(I84:I90)</f>
        <v>27.119999999999997</v>
      </c>
      <c r="J91" s="237">
        <f>SUM(J84:J90)</f>
        <v>109.53999999999999</v>
      </c>
      <c r="K91" s="237">
        <f>SUM(K84:K90)</f>
        <v>802.11999999999989</v>
      </c>
      <c r="L91" s="234"/>
      <c r="M91" s="55"/>
    </row>
    <row r="92" spans="1:13" x14ac:dyDescent="0.25">
      <c r="A92" s="325" t="s">
        <v>165</v>
      </c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2"/>
    </row>
    <row r="93" spans="1:13" x14ac:dyDescent="0.25">
      <c r="A93" s="78" t="s">
        <v>175</v>
      </c>
      <c r="B93" s="82">
        <v>100</v>
      </c>
      <c r="C93" s="74">
        <v>12.29</v>
      </c>
      <c r="D93" s="74">
        <v>7.3</v>
      </c>
      <c r="E93" s="75">
        <v>38.909999999999997</v>
      </c>
      <c r="F93" s="74">
        <v>269.33</v>
      </c>
      <c r="G93" s="82">
        <v>100</v>
      </c>
      <c r="H93" s="74">
        <v>12.29</v>
      </c>
      <c r="I93" s="74">
        <v>7.3</v>
      </c>
      <c r="J93" s="74">
        <v>38.909999999999997</v>
      </c>
      <c r="K93" s="74">
        <v>269.33</v>
      </c>
      <c r="L93" s="119" t="s">
        <v>176</v>
      </c>
      <c r="M93" s="78" t="s">
        <v>177</v>
      </c>
    </row>
    <row r="94" spans="1:13" ht="12" customHeight="1" x14ac:dyDescent="0.25">
      <c r="A94" s="55" t="s">
        <v>169</v>
      </c>
      <c r="B94" s="64">
        <v>0</v>
      </c>
      <c r="C94" s="189">
        <v>0</v>
      </c>
      <c r="D94" s="189">
        <v>0</v>
      </c>
      <c r="E94" s="190">
        <v>0</v>
      </c>
      <c r="F94" s="189">
        <v>0</v>
      </c>
      <c r="G94" s="99">
        <v>100</v>
      </c>
      <c r="H94" s="102">
        <v>0.04</v>
      </c>
      <c r="I94" s="102">
        <v>0.04</v>
      </c>
      <c r="J94" s="102">
        <v>9.8000000000000007</v>
      </c>
      <c r="K94" s="102">
        <v>47</v>
      </c>
      <c r="L94" s="80">
        <v>338</v>
      </c>
      <c r="M94" s="55" t="s">
        <v>96</v>
      </c>
    </row>
    <row r="95" spans="1:13" ht="11.25" customHeight="1" x14ac:dyDescent="0.2">
      <c r="A95" s="78" t="s">
        <v>178</v>
      </c>
      <c r="B95" s="104">
        <v>200</v>
      </c>
      <c r="C95" s="65">
        <v>5.4</v>
      </c>
      <c r="D95" s="65">
        <v>5</v>
      </c>
      <c r="E95" s="65">
        <v>21.6</v>
      </c>
      <c r="F95" s="65">
        <v>158</v>
      </c>
      <c r="G95" s="104">
        <v>200</v>
      </c>
      <c r="H95" s="65">
        <v>5.4</v>
      </c>
      <c r="I95" s="65">
        <v>5</v>
      </c>
      <c r="J95" s="65">
        <v>21.6</v>
      </c>
      <c r="K95" s="65">
        <v>158</v>
      </c>
      <c r="L95" s="84">
        <v>386</v>
      </c>
      <c r="M95" s="54" t="s">
        <v>179</v>
      </c>
    </row>
    <row r="96" spans="1:13" s="69" customFormat="1" ht="10.5" customHeight="1" x14ac:dyDescent="0.25">
      <c r="A96" s="87" t="s">
        <v>25</v>
      </c>
      <c r="B96" s="234"/>
      <c r="C96" s="88">
        <f>SUM(C93:C95)</f>
        <v>17.689999999999998</v>
      </c>
      <c r="D96" s="88">
        <f>SUM(D93:D95)</f>
        <v>12.3</v>
      </c>
      <c r="E96" s="89">
        <f>SUM(E93:E95)</f>
        <v>60.51</v>
      </c>
      <c r="F96" s="88">
        <f>SUM(F93:F95)</f>
        <v>427.33</v>
      </c>
      <c r="G96" s="234"/>
      <c r="H96" s="237">
        <f>SUM(H93:H95)</f>
        <v>17.729999999999997</v>
      </c>
      <c r="I96" s="237">
        <f>SUM(I93:I95)</f>
        <v>12.34</v>
      </c>
      <c r="J96" s="237">
        <f>SUM(J93:J95)</f>
        <v>70.31</v>
      </c>
      <c r="K96" s="237">
        <f>SUM(K93:K95)</f>
        <v>474.33</v>
      </c>
      <c r="L96" s="234"/>
      <c r="M96" s="55"/>
    </row>
    <row r="97" spans="1:13" s="69" customFormat="1" ht="11.25" customHeight="1" x14ac:dyDescent="0.25">
      <c r="A97" s="87" t="s">
        <v>47</v>
      </c>
      <c r="B97" s="234"/>
      <c r="C97" s="237">
        <f>SUM(C82,C91,C96)</f>
        <v>58.79</v>
      </c>
      <c r="D97" s="237">
        <f>SUM(D82,D91,D96)</f>
        <v>46.319999999999993</v>
      </c>
      <c r="E97" s="101">
        <f>SUM(E82,E91,E96)</f>
        <v>238.51</v>
      </c>
      <c r="F97" s="237">
        <f>SUM(F82,F91,F96)</f>
        <v>1643.3</v>
      </c>
      <c r="G97" s="234"/>
      <c r="H97" s="237">
        <f>SUM(H82,H91,H96)</f>
        <v>66.539999999999992</v>
      </c>
      <c r="I97" s="237">
        <f>SUM(I82,I91,I96)</f>
        <v>53.260000000000005</v>
      </c>
      <c r="J97" s="237">
        <f>SUM(J82,J91,J96)</f>
        <v>273.60000000000002</v>
      </c>
      <c r="K97" s="237">
        <f>SUM(K82,K91,K96)</f>
        <v>1885.81</v>
      </c>
      <c r="L97" s="234"/>
      <c r="M97" s="55"/>
    </row>
    <row r="98" spans="1:13" s="69" customFormat="1" ht="11.25" customHeight="1" x14ac:dyDescent="0.25">
      <c r="A98" s="194"/>
      <c r="B98" s="195"/>
      <c r="C98" s="239"/>
      <c r="D98" s="239"/>
      <c r="E98" s="197"/>
      <c r="F98" s="239"/>
      <c r="G98" s="195"/>
      <c r="H98" s="239"/>
      <c r="I98" s="239"/>
      <c r="J98" s="239"/>
      <c r="K98" s="239"/>
      <c r="L98" s="198"/>
      <c r="M98" s="199"/>
    </row>
    <row r="99" spans="1:13" x14ac:dyDescent="0.25">
      <c r="A99" s="329" t="s">
        <v>105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1"/>
      <c r="M99" s="332"/>
    </row>
    <row r="100" spans="1:13" s="69" customFormat="1" ht="10.5" customHeight="1" x14ac:dyDescent="0.25">
      <c r="A100" s="323" t="s">
        <v>2</v>
      </c>
      <c r="B100" s="325" t="s">
        <v>3</v>
      </c>
      <c r="C100" s="320"/>
      <c r="D100" s="320"/>
      <c r="E100" s="320"/>
      <c r="F100" s="320"/>
      <c r="G100" s="326" t="s">
        <v>160</v>
      </c>
      <c r="H100" s="326"/>
      <c r="I100" s="326"/>
      <c r="J100" s="326"/>
      <c r="K100" s="326"/>
      <c r="L100" s="323" t="s">
        <v>4</v>
      </c>
      <c r="M100" s="323" t="s">
        <v>5</v>
      </c>
    </row>
    <row r="101" spans="1:13" s="69" customFormat="1" ht="18.75" customHeight="1" x14ac:dyDescent="0.25">
      <c r="A101" s="324"/>
      <c r="B101" s="70" t="s">
        <v>6</v>
      </c>
      <c r="C101" s="236" t="s">
        <v>120</v>
      </c>
      <c r="D101" s="236" t="s">
        <v>121</v>
      </c>
      <c r="E101" s="186" t="s">
        <v>9</v>
      </c>
      <c r="F101" s="236" t="s">
        <v>10</v>
      </c>
      <c r="G101" s="70" t="s">
        <v>6</v>
      </c>
      <c r="H101" s="236" t="s">
        <v>120</v>
      </c>
      <c r="I101" s="236" t="s">
        <v>121</v>
      </c>
      <c r="J101" s="236" t="s">
        <v>9</v>
      </c>
      <c r="K101" s="73" t="s">
        <v>10</v>
      </c>
      <c r="L101" s="324"/>
      <c r="M101" s="324"/>
    </row>
    <row r="102" spans="1:13" ht="10.5" customHeight="1" x14ac:dyDescent="0.25">
      <c r="A102" s="327" t="s">
        <v>11</v>
      </c>
      <c r="B102" s="327"/>
      <c r="C102" s="327"/>
      <c r="D102" s="327"/>
      <c r="E102" s="327"/>
      <c r="F102" s="327"/>
      <c r="G102" s="327"/>
      <c r="H102" s="323"/>
      <c r="I102" s="323"/>
      <c r="J102" s="323"/>
      <c r="K102" s="323"/>
      <c r="L102" s="327"/>
      <c r="M102" s="327"/>
    </row>
    <row r="103" spans="1:13" ht="11.25" customHeight="1" x14ac:dyDescent="0.25">
      <c r="A103" s="78" t="s">
        <v>106</v>
      </c>
      <c r="B103" s="82">
        <v>90</v>
      </c>
      <c r="C103" s="75">
        <v>11.1</v>
      </c>
      <c r="D103" s="75">
        <v>14.26</v>
      </c>
      <c r="E103" s="74">
        <v>10.199999999999999</v>
      </c>
      <c r="F103" s="75">
        <v>215.87</v>
      </c>
      <c r="G103" s="64">
        <v>100</v>
      </c>
      <c r="H103" s="74">
        <v>12.3</v>
      </c>
      <c r="I103" s="74">
        <v>15.8</v>
      </c>
      <c r="J103" s="74">
        <v>11.3</v>
      </c>
      <c r="K103" s="74">
        <v>239.86</v>
      </c>
      <c r="L103" s="119" t="s">
        <v>107</v>
      </c>
      <c r="M103" s="55" t="s">
        <v>108</v>
      </c>
    </row>
    <row r="104" spans="1:13" s="122" customFormat="1" ht="10.5" customHeight="1" x14ac:dyDescent="0.25">
      <c r="A104" s="78" t="s">
        <v>82</v>
      </c>
      <c r="B104" s="64">
        <v>150</v>
      </c>
      <c r="C104" s="102">
        <v>3.65</v>
      </c>
      <c r="D104" s="102">
        <v>5.37</v>
      </c>
      <c r="E104" s="103">
        <v>36.68</v>
      </c>
      <c r="F104" s="102">
        <v>209.7</v>
      </c>
      <c r="G104" s="82">
        <v>180</v>
      </c>
      <c r="H104" s="102">
        <v>4.38</v>
      </c>
      <c r="I104" s="102">
        <v>6.44</v>
      </c>
      <c r="J104" s="102">
        <v>44.02</v>
      </c>
      <c r="K104" s="102">
        <v>251.64</v>
      </c>
      <c r="L104" s="183" t="s">
        <v>83</v>
      </c>
      <c r="M104" s="94" t="s">
        <v>109</v>
      </c>
    </row>
    <row r="105" spans="1:13" x14ac:dyDescent="0.25">
      <c r="A105" s="86" t="s">
        <v>45</v>
      </c>
      <c r="B105" s="82">
        <v>40</v>
      </c>
      <c r="C105" s="82">
        <f>1.6*2</f>
        <v>3.2</v>
      </c>
      <c r="D105" s="82">
        <f>0.2*2</f>
        <v>0.4</v>
      </c>
      <c r="E105" s="83">
        <f>10.2*2</f>
        <v>20.399999999999999</v>
      </c>
      <c r="F105" s="82">
        <v>100</v>
      </c>
      <c r="G105" s="82">
        <v>60</v>
      </c>
      <c r="H105" s="82">
        <v>4.8</v>
      </c>
      <c r="I105" s="82">
        <v>0.6</v>
      </c>
      <c r="J105" s="83">
        <v>30.6</v>
      </c>
      <c r="K105" s="82">
        <v>150</v>
      </c>
      <c r="L105" s="82" t="s">
        <v>43</v>
      </c>
      <c r="M105" s="78" t="s">
        <v>46</v>
      </c>
    </row>
    <row r="106" spans="1:13" ht="10.5" customHeight="1" x14ac:dyDescent="0.25">
      <c r="A106" s="81" t="s">
        <v>54</v>
      </c>
      <c r="B106" s="74" t="s">
        <v>55</v>
      </c>
      <c r="C106" s="82">
        <v>0.13</v>
      </c>
      <c r="D106" s="82">
        <v>0.02</v>
      </c>
      <c r="E106" s="83">
        <v>15.2</v>
      </c>
      <c r="F106" s="82">
        <v>62</v>
      </c>
      <c r="G106" s="74" t="s">
        <v>55</v>
      </c>
      <c r="H106" s="82">
        <v>0.13</v>
      </c>
      <c r="I106" s="82">
        <v>0.02</v>
      </c>
      <c r="J106" s="82">
        <v>15.2</v>
      </c>
      <c r="K106" s="82">
        <v>62</v>
      </c>
      <c r="L106" s="84">
        <v>686</v>
      </c>
      <c r="M106" s="85" t="s">
        <v>56</v>
      </c>
    </row>
    <row r="107" spans="1:13" x14ac:dyDescent="0.25">
      <c r="A107" s="87" t="s">
        <v>25</v>
      </c>
      <c r="B107" s="234"/>
      <c r="C107" s="101">
        <f>SUM(C103:C106)</f>
        <v>18.079999999999998</v>
      </c>
      <c r="D107" s="101">
        <f>SUM(D103:D106)</f>
        <v>20.049999999999997</v>
      </c>
      <c r="E107" s="101">
        <f>SUM(E103:E106)</f>
        <v>82.48</v>
      </c>
      <c r="F107" s="101">
        <f>SUM(F103:F106)</f>
        <v>587.56999999999994</v>
      </c>
      <c r="G107" s="234"/>
      <c r="H107" s="101">
        <f>SUM(H103:H106)</f>
        <v>21.61</v>
      </c>
      <c r="I107" s="101">
        <f>SUM(I103:I106)</f>
        <v>22.860000000000003</v>
      </c>
      <c r="J107" s="101">
        <f>SUM(J103:J106)</f>
        <v>101.12000000000002</v>
      </c>
      <c r="K107" s="101">
        <f>SUM(K103:K106)</f>
        <v>703.5</v>
      </c>
      <c r="L107" s="234"/>
      <c r="M107" s="55"/>
    </row>
    <row r="108" spans="1:13" x14ac:dyDescent="0.25">
      <c r="A108" s="325" t="s">
        <v>26</v>
      </c>
      <c r="B108" s="320"/>
      <c r="C108" s="321"/>
      <c r="D108" s="321"/>
      <c r="E108" s="321"/>
      <c r="F108" s="321"/>
      <c r="G108" s="321"/>
      <c r="H108" s="321"/>
      <c r="I108" s="321"/>
      <c r="J108" s="321"/>
      <c r="K108" s="321"/>
      <c r="L108" s="320"/>
      <c r="M108" s="328"/>
    </row>
    <row r="109" spans="1:13" s="278" customFormat="1" ht="15" customHeight="1" x14ac:dyDescent="0.25">
      <c r="A109" s="285" t="s">
        <v>76</v>
      </c>
      <c r="B109" s="286" t="s">
        <v>28</v>
      </c>
      <c r="C109" s="274">
        <v>1.25</v>
      </c>
      <c r="D109" s="274">
        <v>5.4</v>
      </c>
      <c r="E109" s="275">
        <v>6.83</v>
      </c>
      <c r="F109" s="274">
        <v>80.22</v>
      </c>
      <c r="G109" s="277" t="s">
        <v>164</v>
      </c>
      <c r="H109" s="274">
        <v>1.51</v>
      </c>
      <c r="I109" s="274">
        <v>6.39</v>
      </c>
      <c r="J109" s="274">
        <v>7.99</v>
      </c>
      <c r="K109" s="274">
        <v>94.43</v>
      </c>
      <c r="L109" s="274" t="s">
        <v>77</v>
      </c>
      <c r="M109" s="284" t="s">
        <v>78</v>
      </c>
    </row>
    <row r="110" spans="1:13" s="278" customFormat="1" x14ac:dyDescent="0.25">
      <c r="A110" s="287" t="s">
        <v>252</v>
      </c>
      <c r="B110" s="273">
        <v>90</v>
      </c>
      <c r="C110" s="274">
        <v>19.02</v>
      </c>
      <c r="D110" s="274">
        <v>14.26</v>
      </c>
      <c r="E110" s="274">
        <v>5.63</v>
      </c>
      <c r="F110" s="274">
        <v>239.63</v>
      </c>
      <c r="G110" s="273">
        <v>100</v>
      </c>
      <c r="H110" s="274">
        <v>21.14</v>
      </c>
      <c r="I110" s="274">
        <v>15.85</v>
      </c>
      <c r="J110" s="274">
        <v>6.26</v>
      </c>
      <c r="K110" s="274">
        <v>266.26</v>
      </c>
      <c r="L110" s="288" t="s">
        <v>253</v>
      </c>
      <c r="M110" s="283" t="s">
        <v>254</v>
      </c>
    </row>
    <row r="111" spans="1:13" x14ac:dyDescent="0.25">
      <c r="A111" s="55" t="s">
        <v>116</v>
      </c>
      <c r="B111" s="82">
        <v>150</v>
      </c>
      <c r="C111" s="82">
        <v>5.52</v>
      </c>
      <c r="D111" s="82">
        <v>4.51</v>
      </c>
      <c r="E111" s="83">
        <v>26.45</v>
      </c>
      <c r="F111" s="82">
        <v>168.45</v>
      </c>
      <c r="G111" s="82">
        <v>180</v>
      </c>
      <c r="H111" s="74">
        <v>6.62</v>
      </c>
      <c r="I111" s="74">
        <v>5.42</v>
      </c>
      <c r="J111" s="74">
        <v>31.73</v>
      </c>
      <c r="K111" s="74">
        <v>202.14</v>
      </c>
      <c r="L111" s="80" t="s">
        <v>35</v>
      </c>
      <c r="M111" s="55" t="s">
        <v>36</v>
      </c>
    </row>
    <row r="112" spans="1:13" x14ac:dyDescent="0.25">
      <c r="A112" s="81" t="s">
        <v>117</v>
      </c>
      <c r="B112" s="84">
        <v>200</v>
      </c>
      <c r="C112" s="108">
        <v>0.6</v>
      </c>
      <c r="D112" s="108">
        <v>0.4</v>
      </c>
      <c r="E112" s="109">
        <v>32.6</v>
      </c>
      <c r="F112" s="108">
        <v>136.4</v>
      </c>
      <c r="G112" s="84">
        <v>200</v>
      </c>
      <c r="H112" s="108">
        <v>0.6</v>
      </c>
      <c r="I112" s="108">
        <v>0.4</v>
      </c>
      <c r="J112" s="108">
        <v>32.6</v>
      </c>
      <c r="K112" s="108">
        <v>136.4</v>
      </c>
      <c r="L112" s="84">
        <v>389</v>
      </c>
      <c r="M112" s="130" t="s">
        <v>118</v>
      </c>
    </row>
    <row r="113" spans="1:13" x14ac:dyDescent="0.25">
      <c r="A113" s="86" t="s">
        <v>42</v>
      </c>
      <c r="B113" s="99">
        <v>40</v>
      </c>
      <c r="C113" s="77">
        <v>2.6</v>
      </c>
      <c r="D113" s="77">
        <v>0.4</v>
      </c>
      <c r="E113" s="77">
        <v>17.2</v>
      </c>
      <c r="F113" s="77">
        <v>85</v>
      </c>
      <c r="G113" s="107">
        <v>40</v>
      </c>
      <c r="H113" s="74">
        <v>2.6</v>
      </c>
      <c r="I113" s="74">
        <v>0.4</v>
      </c>
      <c r="J113" s="74">
        <v>17.2</v>
      </c>
      <c r="K113" s="74">
        <v>85</v>
      </c>
      <c r="L113" s="74" t="s">
        <v>43</v>
      </c>
      <c r="M113" s="55" t="s">
        <v>44</v>
      </c>
    </row>
    <row r="114" spans="1:13" x14ac:dyDescent="0.25">
      <c r="A114" s="86" t="s">
        <v>45</v>
      </c>
      <c r="B114" s="64">
        <v>40</v>
      </c>
      <c r="C114" s="74">
        <v>3.2</v>
      </c>
      <c r="D114" s="74">
        <v>0.4</v>
      </c>
      <c r="E114" s="74">
        <v>20.399999999999999</v>
      </c>
      <c r="F114" s="74">
        <v>100</v>
      </c>
      <c r="G114" s="80">
        <v>40</v>
      </c>
      <c r="H114" s="74">
        <v>3.2</v>
      </c>
      <c r="I114" s="74">
        <v>0.4</v>
      </c>
      <c r="J114" s="74">
        <v>20.399999999999999</v>
      </c>
      <c r="K114" s="74">
        <v>100</v>
      </c>
      <c r="L114" s="82" t="s">
        <v>43</v>
      </c>
      <c r="M114" s="78" t="s">
        <v>46</v>
      </c>
    </row>
    <row r="115" spans="1:13" x14ac:dyDescent="0.25">
      <c r="A115" s="87" t="s">
        <v>25</v>
      </c>
      <c r="B115" s="74"/>
      <c r="C115" s="237">
        <f>SUM(C109:C114)</f>
        <v>32.190000000000005</v>
      </c>
      <c r="D115" s="237">
        <f t="shared" ref="D115:K115" si="5">SUM(D109:D114)</f>
        <v>25.369999999999997</v>
      </c>
      <c r="E115" s="101">
        <f t="shared" si="5"/>
        <v>109.10999999999999</v>
      </c>
      <c r="F115" s="237">
        <f t="shared" si="5"/>
        <v>809.7</v>
      </c>
      <c r="G115" s="234"/>
      <c r="H115" s="237">
        <f t="shared" si="5"/>
        <v>35.670000000000009</v>
      </c>
      <c r="I115" s="237">
        <f t="shared" si="5"/>
        <v>28.859999999999992</v>
      </c>
      <c r="J115" s="237">
        <f t="shared" si="5"/>
        <v>116.18</v>
      </c>
      <c r="K115" s="237">
        <f t="shared" si="5"/>
        <v>884.2299999999999</v>
      </c>
      <c r="L115" s="234"/>
      <c r="M115" s="55"/>
    </row>
    <row r="116" spans="1:13" x14ac:dyDescent="0.25">
      <c r="A116" s="325" t="s">
        <v>165</v>
      </c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2"/>
    </row>
    <row r="117" spans="1:13" x14ac:dyDescent="0.25">
      <c r="A117" s="81" t="s">
        <v>180</v>
      </c>
      <c r="B117" s="64">
        <v>80</v>
      </c>
      <c r="C117" s="74">
        <v>8.2200000000000006</v>
      </c>
      <c r="D117" s="74">
        <v>10.3</v>
      </c>
      <c r="E117" s="75">
        <v>21.86</v>
      </c>
      <c r="F117" s="74">
        <v>212.8</v>
      </c>
      <c r="G117" s="64">
        <v>80</v>
      </c>
      <c r="H117" s="74">
        <v>8.2200000000000006</v>
      </c>
      <c r="I117" s="74">
        <v>10.3</v>
      </c>
      <c r="J117" s="74">
        <v>21.86</v>
      </c>
      <c r="K117" s="74">
        <v>212.8</v>
      </c>
      <c r="L117" s="82">
        <v>420</v>
      </c>
      <c r="M117" s="78" t="s">
        <v>181</v>
      </c>
    </row>
    <row r="118" spans="1:13" ht="12" customHeight="1" x14ac:dyDescent="0.25">
      <c r="A118" s="55" t="s">
        <v>169</v>
      </c>
      <c r="B118" s="64">
        <v>0</v>
      </c>
      <c r="C118" s="102">
        <v>0</v>
      </c>
      <c r="D118" s="102">
        <v>0</v>
      </c>
      <c r="E118" s="103">
        <v>0</v>
      </c>
      <c r="F118" s="102">
        <v>0</v>
      </c>
      <c r="G118" s="99">
        <v>100</v>
      </c>
      <c r="H118" s="102">
        <v>0.04</v>
      </c>
      <c r="I118" s="102">
        <v>0.04</v>
      </c>
      <c r="J118" s="102">
        <v>9.8000000000000007</v>
      </c>
      <c r="K118" s="102">
        <v>47</v>
      </c>
      <c r="L118" s="80">
        <v>338</v>
      </c>
      <c r="M118" s="55" t="s">
        <v>96</v>
      </c>
    </row>
    <row r="119" spans="1:13" ht="10.5" customHeight="1" x14ac:dyDescent="0.25">
      <c r="A119" s="81" t="s">
        <v>54</v>
      </c>
      <c r="B119" s="82" t="s">
        <v>55</v>
      </c>
      <c r="C119" s="82">
        <v>0.13</v>
      </c>
      <c r="D119" s="82">
        <v>0.02</v>
      </c>
      <c r="E119" s="83">
        <v>15.2</v>
      </c>
      <c r="F119" s="82">
        <v>62</v>
      </c>
      <c r="G119" s="82" t="s">
        <v>55</v>
      </c>
      <c r="H119" s="84">
        <v>0.13</v>
      </c>
      <c r="I119" s="84">
        <v>0.02</v>
      </c>
      <c r="J119" s="84">
        <v>15.2</v>
      </c>
      <c r="K119" s="84">
        <v>62</v>
      </c>
      <c r="L119" s="82">
        <v>686</v>
      </c>
      <c r="M119" s="86" t="s">
        <v>56</v>
      </c>
    </row>
    <row r="120" spans="1:13" s="69" customFormat="1" x14ac:dyDescent="0.25">
      <c r="A120" s="87" t="s">
        <v>25</v>
      </c>
      <c r="B120" s="234"/>
      <c r="C120" s="237">
        <f>SUM(C117:C119)</f>
        <v>8.3500000000000014</v>
      </c>
      <c r="D120" s="237">
        <f t="shared" ref="D120:K120" si="6">SUM(D117:D119)</f>
        <v>10.32</v>
      </c>
      <c r="E120" s="101">
        <f t="shared" si="6"/>
        <v>37.06</v>
      </c>
      <c r="F120" s="237">
        <f t="shared" si="6"/>
        <v>274.8</v>
      </c>
      <c r="G120" s="234"/>
      <c r="H120" s="237">
        <f t="shared" si="6"/>
        <v>8.39</v>
      </c>
      <c r="I120" s="237">
        <f t="shared" si="6"/>
        <v>10.36</v>
      </c>
      <c r="J120" s="237">
        <f t="shared" si="6"/>
        <v>46.86</v>
      </c>
      <c r="K120" s="237">
        <f t="shared" si="6"/>
        <v>321.8</v>
      </c>
      <c r="L120" s="234"/>
      <c r="M120" s="55"/>
    </row>
    <row r="121" spans="1:13" s="69" customFormat="1" x14ac:dyDescent="0.25">
      <c r="A121" s="87" t="s">
        <v>47</v>
      </c>
      <c r="B121" s="234"/>
      <c r="C121" s="237">
        <f>SUM(C107,C115,C120)</f>
        <v>58.620000000000005</v>
      </c>
      <c r="D121" s="237">
        <f>SUM(D107,D115,D120)</f>
        <v>55.739999999999995</v>
      </c>
      <c r="E121" s="101">
        <f>SUM(E107,E115,E120)</f>
        <v>228.64999999999998</v>
      </c>
      <c r="F121" s="237">
        <f>SUM(F107,F115,F120)</f>
        <v>1672.07</v>
      </c>
      <c r="G121" s="234"/>
      <c r="H121" s="237">
        <f>SUM(H107,H115,H120)</f>
        <v>65.670000000000016</v>
      </c>
      <c r="I121" s="237">
        <f>SUM(I107,I115,I120)</f>
        <v>62.08</v>
      </c>
      <c r="J121" s="237">
        <f>SUM(J107,J115,J120)</f>
        <v>264.16000000000003</v>
      </c>
      <c r="K121" s="237">
        <f>SUM(K107,K115,K120)</f>
        <v>1909.53</v>
      </c>
      <c r="L121" s="234"/>
      <c r="M121" s="55"/>
    </row>
    <row r="122" spans="1:13" x14ac:dyDescent="0.25">
      <c r="A122" s="329" t="s">
        <v>119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1"/>
      <c r="M122" s="332"/>
    </row>
    <row r="123" spans="1:13" s="69" customFormat="1" ht="10.5" customHeight="1" x14ac:dyDescent="0.25">
      <c r="A123" s="323" t="s">
        <v>2</v>
      </c>
      <c r="B123" s="325" t="s">
        <v>3</v>
      </c>
      <c r="C123" s="320"/>
      <c r="D123" s="320"/>
      <c r="E123" s="320"/>
      <c r="F123" s="320"/>
      <c r="G123" s="326" t="s">
        <v>160</v>
      </c>
      <c r="H123" s="326"/>
      <c r="I123" s="326"/>
      <c r="J123" s="326"/>
      <c r="K123" s="326"/>
      <c r="L123" s="323" t="s">
        <v>4</v>
      </c>
      <c r="M123" s="323" t="s">
        <v>5</v>
      </c>
    </row>
    <row r="124" spans="1:13" s="69" customFormat="1" ht="18.75" customHeight="1" x14ac:dyDescent="0.25">
      <c r="A124" s="324"/>
      <c r="B124" s="70" t="s">
        <v>6</v>
      </c>
      <c r="C124" s="236" t="s">
        <v>120</v>
      </c>
      <c r="D124" s="236" t="s">
        <v>121</v>
      </c>
      <c r="E124" s="186" t="s">
        <v>9</v>
      </c>
      <c r="F124" s="236" t="s">
        <v>10</v>
      </c>
      <c r="G124" s="70" t="s">
        <v>6</v>
      </c>
      <c r="H124" s="236" t="s">
        <v>120</v>
      </c>
      <c r="I124" s="236" t="s">
        <v>121</v>
      </c>
      <c r="J124" s="236" t="s">
        <v>9</v>
      </c>
      <c r="K124" s="73" t="s">
        <v>10</v>
      </c>
      <c r="L124" s="324"/>
      <c r="M124" s="324"/>
    </row>
    <row r="125" spans="1:13" ht="12" customHeight="1" x14ac:dyDescent="0.25">
      <c r="A125" s="327" t="s">
        <v>11</v>
      </c>
      <c r="B125" s="327"/>
      <c r="C125" s="327"/>
      <c r="D125" s="327"/>
      <c r="E125" s="327"/>
      <c r="F125" s="327"/>
      <c r="G125" s="327"/>
      <c r="H125" s="323"/>
      <c r="I125" s="323"/>
      <c r="J125" s="323"/>
      <c r="K125" s="323"/>
      <c r="L125" s="327"/>
      <c r="M125" s="327"/>
    </row>
    <row r="126" spans="1:13" ht="18.75" customHeight="1" x14ac:dyDescent="0.25">
      <c r="A126" s="200" t="s">
        <v>123</v>
      </c>
      <c r="B126" s="74" t="s">
        <v>13</v>
      </c>
      <c r="C126" s="74">
        <v>8.6</v>
      </c>
      <c r="D126" s="74">
        <v>7.46</v>
      </c>
      <c r="E126" s="75">
        <v>44.26</v>
      </c>
      <c r="F126" s="74">
        <v>279</v>
      </c>
      <c r="G126" s="99" t="s">
        <v>161</v>
      </c>
      <c r="H126" s="77">
        <v>10.34</v>
      </c>
      <c r="I126" s="77">
        <v>13.27</v>
      </c>
      <c r="J126" s="77">
        <v>53.18</v>
      </c>
      <c r="K126" s="77">
        <v>374.4</v>
      </c>
      <c r="L126" s="107" t="s">
        <v>182</v>
      </c>
      <c r="M126" s="184" t="s">
        <v>125</v>
      </c>
    </row>
    <row r="127" spans="1:13" ht="12.75" customHeight="1" x14ac:dyDescent="0.25">
      <c r="A127" s="78" t="s">
        <v>126</v>
      </c>
      <c r="B127" s="64">
        <v>75</v>
      </c>
      <c r="C127" s="185">
        <v>9.59</v>
      </c>
      <c r="D127" s="181">
        <f>8.48/60*75</f>
        <v>10.6</v>
      </c>
      <c r="E127" s="185">
        <f>22.58/60*75</f>
        <v>28.224999999999998</v>
      </c>
      <c r="F127" s="181">
        <f>199.8/60*75</f>
        <v>249.75</v>
      </c>
      <c r="G127" s="64">
        <v>100</v>
      </c>
      <c r="H127" s="65">
        <v>12.78</v>
      </c>
      <c r="I127" s="65">
        <v>14.16</v>
      </c>
      <c r="J127" s="65">
        <v>37.659999999999997</v>
      </c>
      <c r="K127" s="65">
        <v>333</v>
      </c>
      <c r="L127" s="119" t="s">
        <v>183</v>
      </c>
      <c r="M127" s="55" t="s">
        <v>128</v>
      </c>
    </row>
    <row r="128" spans="1:13" ht="12" customHeight="1" x14ac:dyDescent="0.25">
      <c r="A128" s="81" t="s">
        <v>54</v>
      </c>
      <c r="B128" s="82" t="s">
        <v>55</v>
      </c>
      <c r="C128" s="82">
        <v>0.13</v>
      </c>
      <c r="D128" s="82">
        <v>0.02</v>
      </c>
      <c r="E128" s="83">
        <v>15.2</v>
      </c>
      <c r="F128" s="82">
        <v>62</v>
      </c>
      <c r="G128" s="82" t="s">
        <v>55</v>
      </c>
      <c r="H128" s="84">
        <v>0.13</v>
      </c>
      <c r="I128" s="84">
        <v>0.02</v>
      </c>
      <c r="J128" s="84">
        <v>15.2</v>
      </c>
      <c r="K128" s="84">
        <v>62</v>
      </c>
      <c r="L128" s="84">
        <v>686</v>
      </c>
      <c r="M128" s="85" t="s">
        <v>56</v>
      </c>
    </row>
    <row r="129" spans="1:13" x14ac:dyDescent="0.25">
      <c r="A129" s="87" t="s">
        <v>25</v>
      </c>
      <c r="B129" s="234"/>
      <c r="C129" s="237">
        <f>SUM(C126:C128)</f>
        <v>18.319999999999997</v>
      </c>
      <c r="D129" s="237">
        <f>SUM(D126:D128)</f>
        <v>18.079999999999998</v>
      </c>
      <c r="E129" s="101">
        <f>SUM(E126:E128)</f>
        <v>87.685000000000002</v>
      </c>
      <c r="F129" s="237">
        <f>SUM(F126:F128)</f>
        <v>590.75</v>
      </c>
      <c r="G129" s="234"/>
      <c r="H129" s="237">
        <f>SUM(H126:H128)</f>
        <v>23.249999999999996</v>
      </c>
      <c r="I129" s="237">
        <f>SUM(I126:I128)</f>
        <v>27.45</v>
      </c>
      <c r="J129" s="237">
        <f>SUM(J126:J128)</f>
        <v>106.04</v>
      </c>
      <c r="K129" s="237">
        <f>SUM(K126:K128)</f>
        <v>769.4</v>
      </c>
      <c r="L129" s="234"/>
      <c r="M129" s="55"/>
    </row>
    <row r="130" spans="1:13" x14ac:dyDescent="0.25">
      <c r="A130" s="326" t="s">
        <v>26</v>
      </c>
      <c r="B130" s="326"/>
      <c r="C130" s="333"/>
      <c r="D130" s="333"/>
      <c r="E130" s="333"/>
      <c r="F130" s="333"/>
      <c r="G130" s="326"/>
      <c r="H130" s="326"/>
      <c r="I130" s="326"/>
      <c r="J130" s="326"/>
      <c r="K130" s="326"/>
      <c r="L130" s="326"/>
      <c r="M130" s="326"/>
    </row>
    <row r="131" spans="1:13" s="278" customFormat="1" x14ac:dyDescent="0.25">
      <c r="A131" s="272" t="s">
        <v>27</v>
      </c>
      <c r="B131" s="286" t="s">
        <v>28</v>
      </c>
      <c r="C131" s="281">
        <v>1.6</v>
      </c>
      <c r="D131" s="281">
        <v>5.3</v>
      </c>
      <c r="E131" s="289">
        <v>8.4</v>
      </c>
      <c r="F131" s="281">
        <v>87.5</v>
      </c>
      <c r="G131" s="290" t="s">
        <v>164</v>
      </c>
      <c r="H131" s="281">
        <v>2</v>
      </c>
      <c r="I131" s="281">
        <v>6.59</v>
      </c>
      <c r="J131" s="281">
        <v>10.45</v>
      </c>
      <c r="K131" s="281">
        <v>108.33</v>
      </c>
      <c r="L131" s="274" t="s">
        <v>29</v>
      </c>
      <c r="M131" s="284" t="s">
        <v>30</v>
      </c>
    </row>
    <row r="132" spans="1:13" ht="12" customHeight="1" x14ac:dyDescent="0.25">
      <c r="A132" s="113" t="s">
        <v>132</v>
      </c>
      <c r="B132" s="74">
        <v>90</v>
      </c>
      <c r="C132" s="75">
        <f>13.02*0.9</f>
        <v>11.718</v>
      </c>
      <c r="D132" s="75">
        <f>17.48*0.9</f>
        <v>15.732000000000001</v>
      </c>
      <c r="E132" s="75">
        <f>13.37*0.9</f>
        <v>12.032999999999999</v>
      </c>
      <c r="F132" s="74">
        <f>265*0.9</f>
        <v>238.5</v>
      </c>
      <c r="G132" s="74">
        <v>100</v>
      </c>
      <c r="H132" s="74">
        <v>13.02</v>
      </c>
      <c r="I132" s="74">
        <v>17.48</v>
      </c>
      <c r="J132" s="74">
        <v>13.37</v>
      </c>
      <c r="K132" s="74">
        <v>265</v>
      </c>
      <c r="L132" s="107" t="s">
        <v>133</v>
      </c>
      <c r="M132" s="78" t="s">
        <v>134</v>
      </c>
    </row>
    <row r="133" spans="1:13" x14ac:dyDescent="0.25">
      <c r="A133" s="55" t="s">
        <v>135</v>
      </c>
      <c r="B133" s="99">
        <v>150</v>
      </c>
      <c r="C133" s="74">
        <v>2.6</v>
      </c>
      <c r="D133" s="74">
        <v>11.8</v>
      </c>
      <c r="E133" s="75">
        <v>12.81</v>
      </c>
      <c r="F133" s="74">
        <v>163.5</v>
      </c>
      <c r="G133" s="84">
        <v>180</v>
      </c>
      <c r="H133" s="84">
        <v>3.1</v>
      </c>
      <c r="I133" s="84">
        <v>13.3</v>
      </c>
      <c r="J133" s="84">
        <v>15.37</v>
      </c>
      <c r="K133" s="84">
        <v>196.2</v>
      </c>
      <c r="L133" s="82">
        <v>541</v>
      </c>
      <c r="M133" s="78" t="s">
        <v>136</v>
      </c>
    </row>
    <row r="134" spans="1:13" ht="12" customHeight="1" x14ac:dyDescent="0.25">
      <c r="A134" s="55" t="s">
        <v>137</v>
      </c>
      <c r="B134" s="82">
        <v>200</v>
      </c>
      <c r="C134" s="84">
        <v>0</v>
      </c>
      <c r="D134" s="84">
        <v>0</v>
      </c>
      <c r="E134" s="114">
        <v>19.97</v>
      </c>
      <c r="F134" s="84">
        <v>76</v>
      </c>
      <c r="G134" s="82">
        <v>200</v>
      </c>
      <c r="H134" s="84">
        <v>0</v>
      </c>
      <c r="I134" s="84">
        <v>0</v>
      </c>
      <c r="J134" s="84">
        <v>19.97</v>
      </c>
      <c r="K134" s="84">
        <v>76</v>
      </c>
      <c r="L134" s="82" t="s">
        <v>138</v>
      </c>
      <c r="M134" s="78" t="s">
        <v>139</v>
      </c>
    </row>
    <row r="135" spans="1:13" x14ac:dyDescent="0.25">
      <c r="A135" s="86" t="s">
        <v>42</v>
      </c>
      <c r="B135" s="99">
        <v>40</v>
      </c>
      <c r="C135" s="77">
        <v>2.6</v>
      </c>
      <c r="D135" s="77">
        <v>0.4</v>
      </c>
      <c r="E135" s="77">
        <v>17.2</v>
      </c>
      <c r="F135" s="77">
        <v>85</v>
      </c>
      <c r="G135" s="107">
        <v>40</v>
      </c>
      <c r="H135" s="74">
        <v>2.6</v>
      </c>
      <c r="I135" s="74">
        <v>0.4</v>
      </c>
      <c r="J135" s="74">
        <v>17.2</v>
      </c>
      <c r="K135" s="74">
        <v>85</v>
      </c>
      <c r="L135" s="74" t="s">
        <v>43</v>
      </c>
      <c r="M135" s="55" t="s">
        <v>44</v>
      </c>
    </row>
    <row r="136" spans="1:13" x14ac:dyDescent="0.25">
      <c r="A136" s="86" t="s">
        <v>45</v>
      </c>
      <c r="B136" s="64">
        <v>40</v>
      </c>
      <c r="C136" s="74">
        <v>3.2</v>
      </c>
      <c r="D136" s="74">
        <v>0.4</v>
      </c>
      <c r="E136" s="74">
        <v>20.399999999999999</v>
      </c>
      <c r="F136" s="74">
        <v>100</v>
      </c>
      <c r="G136" s="80">
        <v>40</v>
      </c>
      <c r="H136" s="74">
        <v>3.2</v>
      </c>
      <c r="I136" s="74">
        <v>0.4</v>
      </c>
      <c r="J136" s="74">
        <v>20.399999999999999</v>
      </c>
      <c r="K136" s="74">
        <v>100</v>
      </c>
      <c r="L136" s="82" t="s">
        <v>43</v>
      </c>
      <c r="M136" s="78" t="s">
        <v>46</v>
      </c>
    </row>
    <row r="137" spans="1:13" x14ac:dyDescent="0.25">
      <c r="A137" s="87" t="s">
        <v>25</v>
      </c>
      <c r="B137" s="74"/>
      <c r="C137" s="237">
        <f>SUM(C131:C136)</f>
        <v>21.718</v>
      </c>
      <c r="D137" s="237">
        <f>SUM(D131:D136)</f>
        <v>33.631999999999998</v>
      </c>
      <c r="E137" s="101">
        <f>SUM(E131:E136)</f>
        <v>90.812999999999988</v>
      </c>
      <c r="F137" s="237">
        <f>SUM(F131:F136)</f>
        <v>750.5</v>
      </c>
      <c r="G137" s="234"/>
      <c r="H137" s="237">
        <f>SUM(H131:H136)</f>
        <v>23.92</v>
      </c>
      <c r="I137" s="237">
        <f>SUM(I131:I136)</f>
        <v>38.17</v>
      </c>
      <c r="J137" s="237">
        <f>SUM(J131:J136)</f>
        <v>96.759999999999991</v>
      </c>
      <c r="K137" s="237">
        <f>SUM(K131:K136)</f>
        <v>830.53</v>
      </c>
      <c r="L137" s="234"/>
      <c r="M137" s="55"/>
    </row>
    <row r="138" spans="1:13" x14ac:dyDescent="0.25">
      <c r="A138" s="325" t="s">
        <v>165</v>
      </c>
      <c r="B138" s="320"/>
      <c r="C138" s="321"/>
      <c r="D138" s="321"/>
      <c r="E138" s="321"/>
      <c r="F138" s="321"/>
      <c r="G138" s="320"/>
      <c r="H138" s="320"/>
      <c r="I138" s="320"/>
      <c r="J138" s="320"/>
      <c r="K138" s="320"/>
      <c r="L138" s="320"/>
      <c r="M138" s="328"/>
    </row>
    <row r="139" spans="1:13" x14ac:dyDescent="0.25">
      <c r="A139" s="78" t="s">
        <v>184</v>
      </c>
      <c r="B139" s="115">
        <v>100</v>
      </c>
      <c r="C139" s="74">
        <v>8.7100000000000009</v>
      </c>
      <c r="D139" s="74">
        <v>9.68</v>
      </c>
      <c r="E139" s="74">
        <v>58.08</v>
      </c>
      <c r="F139" s="74">
        <v>361.74</v>
      </c>
      <c r="G139" s="115">
        <v>100</v>
      </c>
      <c r="H139" s="74">
        <v>8.7100000000000009</v>
      </c>
      <c r="I139" s="74">
        <v>9.68</v>
      </c>
      <c r="J139" s="74">
        <v>58.08</v>
      </c>
      <c r="K139" s="74">
        <v>361.74</v>
      </c>
      <c r="L139" s="201" t="s">
        <v>185</v>
      </c>
      <c r="M139" s="100" t="s">
        <v>186</v>
      </c>
    </row>
    <row r="140" spans="1:13" ht="12" customHeight="1" x14ac:dyDescent="0.25">
      <c r="A140" s="55" t="s">
        <v>169</v>
      </c>
      <c r="B140" s="64">
        <v>0</v>
      </c>
      <c r="C140" s="102">
        <v>0</v>
      </c>
      <c r="D140" s="102">
        <v>0</v>
      </c>
      <c r="E140" s="103">
        <v>0</v>
      </c>
      <c r="F140" s="102">
        <v>0</v>
      </c>
      <c r="G140" s="99">
        <v>100</v>
      </c>
      <c r="H140" s="102">
        <v>0.04</v>
      </c>
      <c r="I140" s="102">
        <v>0.04</v>
      </c>
      <c r="J140" s="102">
        <v>9.8000000000000007</v>
      </c>
      <c r="K140" s="102">
        <v>47</v>
      </c>
      <c r="L140" s="80">
        <v>338</v>
      </c>
      <c r="M140" s="55" t="s">
        <v>96</v>
      </c>
    </row>
    <row r="141" spans="1:13" ht="11.25" customHeight="1" x14ac:dyDescent="0.25">
      <c r="A141" s="78" t="s">
        <v>22</v>
      </c>
      <c r="B141" s="84" t="s">
        <v>23</v>
      </c>
      <c r="C141" s="84">
        <v>7.0000000000000007E-2</v>
      </c>
      <c r="D141" s="84">
        <v>0.02</v>
      </c>
      <c r="E141" s="114">
        <v>15</v>
      </c>
      <c r="F141" s="84">
        <v>60</v>
      </c>
      <c r="G141" s="84" t="s">
        <v>23</v>
      </c>
      <c r="H141" s="84">
        <v>7.0000000000000007E-2</v>
      </c>
      <c r="I141" s="84">
        <v>0.02</v>
      </c>
      <c r="J141" s="84">
        <v>15</v>
      </c>
      <c r="K141" s="84">
        <v>60</v>
      </c>
      <c r="L141" s="84">
        <v>685</v>
      </c>
      <c r="M141" s="94" t="s">
        <v>24</v>
      </c>
    </row>
    <row r="142" spans="1:13" s="69" customFormat="1" x14ac:dyDescent="0.25">
      <c r="A142" s="87" t="s">
        <v>25</v>
      </c>
      <c r="B142" s="234"/>
      <c r="C142" s="88">
        <f>SUM(C139:C141)</f>
        <v>8.7800000000000011</v>
      </c>
      <c r="D142" s="88">
        <f>SUM(D139:D141)</f>
        <v>9.6999999999999993</v>
      </c>
      <c r="E142" s="89">
        <f>SUM(E139:E141)</f>
        <v>73.08</v>
      </c>
      <c r="F142" s="88">
        <f>SUM(F139:F141)</f>
        <v>421.74</v>
      </c>
      <c r="G142" s="238"/>
      <c r="H142" s="88">
        <f>SUM(H139:H141)</f>
        <v>8.82</v>
      </c>
      <c r="I142" s="88">
        <f>SUM(I139:I141)</f>
        <v>9.7399999999999984</v>
      </c>
      <c r="J142" s="88">
        <f>SUM(J139:J141)</f>
        <v>82.88</v>
      </c>
      <c r="K142" s="88">
        <f>SUM(K139:K141)</f>
        <v>468.74</v>
      </c>
      <c r="L142" s="234"/>
      <c r="M142" s="55"/>
    </row>
    <row r="143" spans="1:13" s="69" customFormat="1" x14ac:dyDescent="0.25">
      <c r="A143" s="87" t="s">
        <v>47</v>
      </c>
      <c r="B143" s="234"/>
      <c r="C143" s="237">
        <f>SUM(C129,C137,C142)</f>
        <v>48.817999999999998</v>
      </c>
      <c r="D143" s="237">
        <f>SUM(D129,D137,D142)</f>
        <v>61.411999999999992</v>
      </c>
      <c r="E143" s="101">
        <f>SUM(E129,E137,E142)</f>
        <v>251.57799999999997</v>
      </c>
      <c r="F143" s="237">
        <f>SUM(F129,F137,F142)</f>
        <v>1762.99</v>
      </c>
      <c r="G143" s="234"/>
      <c r="H143" s="237">
        <f>SUM(H129,H137,H142)</f>
        <v>55.99</v>
      </c>
      <c r="I143" s="237">
        <f>SUM(I129,I137,I142)</f>
        <v>75.36</v>
      </c>
      <c r="J143" s="237">
        <f>SUM(J129,J137,J142)</f>
        <v>285.68</v>
      </c>
      <c r="K143" s="237">
        <f>SUM(K129,K137,K142)</f>
        <v>2068.67</v>
      </c>
      <c r="L143" s="234"/>
      <c r="M143" s="55"/>
    </row>
    <row r="144" spans="1:13" s="69" customFormat="1" x14ac:dyDescent="0.25">
      <c r="A144" s="194"/>
      <c r="B144" s="198"/>
      <c r="C144" s="240"/>
      <c r="D144" s="240"/>
      <c r="E144" s="204"/>
      <c r="F144" s="240"/>
      <c r="G144" s="198"/>
      <c r="H144" s="240"/>
      <c r="I144" s="240"/>
      <c r="J144" s="240"/>
      <c r="K144" s="240"/>
      <c r="L144" s="198"/>
      <c r="M144" s="199"/>
    </row>
    <row r="145" spans="1:13" s="69" customFormat="1" x14ac:dyDescent="0.25">
      <c r="A145" s="194"/>
      <c r="B145" s="198"/>
      <c r="C145" s="240"/>
      <c r="D145" s="240"/>
      <c r="E145" s="204"/>
      <c r="F145" s="240"/>
      <c r="G145" s="198"/>
      <c r="H145" s="240"/>
      <c r="I145" s="240"/>
      <c r="J145" s="240"/>
      <c r="K145" s="240"/>
      <c r="L145" s="198"/>
      <c r="M145" s="199"/>
    </row>
    <row r="146" spans="1:13" s="69" customFormat="1" x14ac:dyDescent="0.25">
      <c r="A146" s="194"/>
      <c r="B146" s="198"/>
      <c r="C146" s="240"/>
      <c r="D146" s="240"/>
      <c r="E146" s="204"/>
      <c r="F146" s="240"/>
      <c r="G146" s="198"/>
      <c r="H146" s="240"/>
      <c r="I146" s="240"/>
      <c r="J146" s="240"/>
      <c r="K146" s="240"/>
      <c r="L146" s="198"/>
      <c r="M146" s="199"/>
    </row>
    <row r="147" spans="1:13" s="69" customFormat="1" x14ac:dyDescent="0.25">
      <c r="A147" s="194"/>
      <c r="B147" s="198"/>
      <c r="C147" s="240"/>
      <c r="D147" s="240"/>
      <c r="E147" s="204"/>
      <c r="F147" s="240"/>
      <c r="G147" s="198"/>
      <c r="H147" s="240"/>
      <c r="I147" s="240"/>
      <c r="J147" s="240"/>
      <c r="K147" s="240"/>
      <c r="L147" s="198"/>
      <c r="M147" s="199"/>
    </row>
    <row r="148" spans="1:13" ht="15" customHeight="1" x14ac:dyDescent="0.25">
      <c r="A148" s="326" t="s">
        <v>140</v>
      </c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</row>
    <row r="149" spans="1:13" x14ac:dyDescent="0.25">
      <c r="A149" s="319" t="s">
        <v>1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1"/>
      <c r="M149" s="322"/>
    </row>
    <row r="150" spans="1:13" s="69" customFormat="1" ht="10.5" customHeight="1" x14ac:dyDescent="0.25">
      <c r="A150" s="323" t="s">
        <v>2</v>
      </c>
      <c r="B150" s="325" t="s">
        <v>3</v>
      </c>
      <c r="C150" s="320"/>
      <c r="D150" s="320"/>
      <c r="E150" s="320"/>
      <c r="F150" s="320"/>
      <c r="G150" s="326" t="s">
        <v>160</v>
      </c>
      <c r="H150" s="326"/>
      <c r="I150" s="326"/>
      <c r="J150" s="326"/>
      <c r="K150" s="326"/>
      <c r="L150" s="323" t="s">
        <v>4</v>
      </c>
      <c r="M150" s="323" t="s">
        <v>5</v>
      </c>
    </row>
    <row r="151" spans="1:13" s="69" customFormat="1" ht="18.75" customHeight="1" x14ac:dyDescent="0.25">
      <c r="A151" s="324"/>
      <c r="B151" s="70" t="s">
        <v>6</v>
      </c>
      <c r="C151" s="236" t="s">
        <v>120</v>
      </c>
      <c r="D151" s="236" t="s">
        <v>121</v>
      </c>
      <c r="E151" s="186" t="s">
        <v>9</v>
      </c>
      <c r="F151" s="236" t="s">
        <v>10</v>
      </c>
      <c r="G151" s="70" t="s">
        <v>6</v>
      </c>
      <c r="H151" s="236" t="s">
        <v>120</v>
      </c>
      <c r="I151" s="236" t="s">
        <v>121</v>
      </c>
      <c r="J151" s="236" t="s">
        <v>9</v>
      </c>
      <c r="K151" s="73" t="s">
        <v>10</v>
      </c>
      <c r="L151" s="324"/>
      <c r="M151" s="324"/>
    </row>
    <row r="152" spans="1:13" ht="13.5" customHeight="1" x14ac:dyDescent="0.25">
      <c r="A152" s="327" t="s">
        <v>11</v>
      </c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</row>
    <row r="153" spans="1:13" ht="12.75" customHeight="1" x14ac:dyDescent="0.25">
      <c r="A153" s="55" t="s">
        <v>141</v>
      </c>
      <c r="B153" s="82">
        <v>100</v>
      </c>
      <c r="C153" s="82">
        <v>12</v>
      </c>
      <c r="D153" s="82">
        <v>22</v>
      </c>
      <c r="E153" s="83">
        <v>0</v>
      </c>
      <c r="F153" s="82">
        <v>246</v>
      </c>
      <c r="G153" s="82">
        <v>100</v>
      </c>
      <c r="H153" s="82">
        <v>12</v>
      </c>
      <c r="I153" s="82">
        <v>22</v>
      </c>
      <c r="J153" s="82">
        <v>0</v>
      </c>
      <c r="K153" s="82">
        <v>246</v>
      </c>
      <c r="L153" s="82" t="s">
        <v>32</v>
      </c>
      <c r="M153" s="55" t="s">
        <v>33</v>
      </c>
    </row>
    <row r="154" spans="1:13" x14ac:dyDescent="0.25">
      <c r="A154" s="55" t="s">
        <v>34</v>
      </c>
      <c r="B154" s="82">
        <v>150</v>
      </c>
      <c r="C154" s="82">
        <v>5.52</v>
      </c>
      <c r="D154" s="82">
        <v>4.51</v>
      </c>
      <c r="E154" s="83">
        <v>26.45</v>
      </c>
      <c r="F154" s="82">
        <v>168.45</v>
      </c>
      <c r="G154" s="82">
        <v>180</v>
      </c>
      <c r="H154" s="74">
        <v>6.62</v>
      </c>
      <c r="I154" s="74">
        <v>5.42</v>
      </c>
      <c r="J154" s="74">
        <v>31.73</v>
      </c>
      <c r="K154" s="74">
        <v>202.14</v>
      </c>
      <c r="L154" s="80" t="s">
        <v>35</v>
      </c>
      <c r="M154" s="55" t="s">
        <v>36</v>
      </c>
    </row>
    <row r="155" spans="1:13" ht="10.5" customHeight="1" x14ac:dyDescent="0.25">
      <c r="A155" s="78" t="s">
        <v>22</v>
      </c>
      <c r="B155" s="84" t="s">
        <v>23</v>
      </c>
      <c r="C155" s="84">
        <v>7.0000000000000007E-2</v>
      </c>
      <c r="D155" s="84">
        <v>0.02</v>
      </c>
      <c r="E155" s="93">
        <v>15</v>
      </c>
      <c r="F155" s="84">
        <v>60</v>
      </c>
      <c r="G155" s="84" t="s">
        <v>23</v>
      </c>
      <c r="H155" s="84">
        <v>7.0000000000000007E-2</v>
      </c>
      <c r="I155" s="84">
        <v>0.02</v>
      </c>
      <c r="J155" s="84">
        <v>15</v>
      </c>
      <c r="K155" s="84">
        <v>60</v>
      </c>
      <c r="L155" s="84">
        <v>685</v>
      </c>
      <c r="M155" s="94" t="s">
        <v>24</v>
      </c>
    </row>
    <row r="156" spans="1:13" x14ac:dyDescent="0.25">
      <c r="A156" s="86" t="s">
        <v>45</v>
      </c>
      <c r="B156" s="82">
        <v>40</v>
      </c>
      <c r="C156" s="82">
        <f>1.6*2</f>
        <v>3.2</v>
      </c>
      <c r="D156" s="82">
        <f>0.2*2</f>
        <v>0.4</v>
      </c>
      <c r="E156" s="83">
        <f>10.2*2</f>
        <v>20.399999999999999</v>
      </c>
      <c r="F156" s="82">
        <v>100</v>
      </c>
      <c r="G156" s="82">
        <v>60</v>
      </c>
      <c r="H156" s="82">
        <v>4.8</v>
      </c>
      <c r="I156" s="82">
        <v>0.6</v>
      </c>
      <c r="J156" s="83">
        <v>30.6</v>
      </c>
      <c r="K156" s="82">
        <v>150</v>
      </c>
      <c r="L156" s="82" t="s">
        <v>43</v>
      </c>
      <c r="M156" s="78" t="s">
        <v>46</v>
      </c>
    </row>
    <row r="157" spans="1:13" s="69" customFormat="1" x14ac:dyDescent="0.25">
      <c r="A157" s="87" t="s">
        <v>25</v>
      </c>
      <c r="B157" s="234"/>
      <c r="C157" s="237">
        <f>SUM(C153:C156)</f>
        <v>20.79</v>
      </c>
      <c r="D157" s="237">
        <f>SUM(D153:D156)</f>
        <v>26.929999999999996</v>
      </c>
      <c r="E157" s="101">
        <f>SUM(E153:E156)</f>
        <v>61.85</v>
      </c>
      <c r="F157" s="237">
        <f>SUM(F153:F156)</f>
        <v>574.45000000000005</v>
      </c>
      <c r="G157" s="234"/>
      <c r="H157" s="237">
        <f>SUM(H153:H156)</f>
        <v>23.490000000000002</v>
      </c>
      <c r="I157" s="237">
        <f>SUM(I153:I156)</f>
        <v>28.040000000000003</v>
      </c>
      <c r="J157" s="237">
        <f>SUM(J153:J156)</f>
        <v>77.330000000000013</v>
      </c>
      <c r="K157" s="237">
        <f>SUM(K153:K156)</f>
        <v>658.14</v>
      </c>
      <c r="L157" s="234"/>
      <c r="M157" s="55"/>
    </row>
    <row r="158" spans="1:13" x14ac:dyDescent="0.25">
      <c r="A158" s="325" t="s">
        <v>26</v>
      </c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8"/>
    </row>
    <row r="159" spans="1:13" ht="15" customHeight="1" x14ac:dyDescent="0.25">
      <c r="A159" s="55" t="s">
        <v>110</v>
      </c>
      <c r="B159" s="95" t="s">
        <v>28</v>
      </c>
      <c r="C159" s="77">
        <v>1.44</v>
      </c>
      <c r="D159" s="77">
        <v>5.34</v>
      </c>
      <c r="E159" s="96">
        <v>9.3800000000000008</v>
      </c>
      <c r="F159" s="77">
        <v>91.98</v>
      </c>
      <c r="G159" s="110" t="s">
        <v>164</v>
      </c>
      <c r="H159" s="77">
        <v>1.74</v>
      </c>
      <c r="I159" s="77">
        <v>6.33</v>
      </c>
      <c r="J159" s="77">
        <v>11.16</v>
      </c>
      <c r="K159" s="77">
        <v>111.14</v>
      </c>
      <c r="L159" s="111" t="s">
        <v>111</v>
      </c>
      <c r="M159" s="112" t="s">
        <v>112</v>
      </c>
    </row>
    <row r="160" spans="1:13" s="278" customFormat="1" ht="12" customHeight="1" x14ac:dyDescent="0.25">
      <c r="A160" s="284" t="s">
        <v>255</v>
      </c>
      <c r="B160" s="286">
        <v>90</v>
      </c>
      <c r="C160" s="274">
        <v>14.9</v>
      </c>
      <c r="D160" s="274">
        <v>11.2</v>
      </c>
      <c r="E160" s="274">
        <v>13.1</v>
      </c>
      <c r="F160" s="274">
        <v>214.2</v>
      </c>
      <c r="G160" s="277">
        <v>100</v>
      </c>
      <c r="H160" s="274">
        <v>16.559999999999999</v>
      </c>
      <c r="I160" s="274">
        <v>12.45</v>
      </c>
      <c r="J160" s="274">
        <v>14.64</v>
      </c>
      <c r="K160" s="274">
        <v>238</v>
      </c>
      <c r="L160" s="291" t="s">
        <v>256</v>
      </c>
      <c r="M160" s="284" t="s">
        <v>257</v>
      </c>
    </row>
    <row r="161" spans="1:13" s="296" customFormat="1" ht="12.75" customHeight="1" x14ac:dyDescent="0.25">
      <c r="A161" s="284" t="s">
        <v>82</v>
      </c>
      <c r="B161" s="286">
        <v>150</v>
      </c>
      <c r="C161" s="292">
        <v>3.65</v>
      </c>
      <c r="D161" s="292">
        <v>5.37</v>
      </c>
      <c r="E161" s="293">
        <v>36.68</v>
      </c>
      <c r="F161" s="292">
        <v>209.7</v>
      </c>
      <c r="G161" s="277">
        <v>180</v>
      </c>
      <c r="H161" s="292">
        <v>4.38</v>
      </c>
      <c r="I161" s="292">
        <v>6.44</v>
      </c>
      <c r="J161" s="292">
        <v>44.02</v>
      </c>
      <c r="K161" s="292">
        <v>251.64</v>
      </c>
      <c r="L161" s="294" t="s">
        <v>83</v>
      </c>
      <c r="M161" s="295" t="s">
        <v>109</v>
      </c>
    </row>
    <row r="162" spans="1:13" ht="13.5" customHeight="1" x14ac:dyDescent="0.25">
      <c r="A162" s="113" t="s">
        <v>145</v>
      </c>
      <c r="B162" s="74">
        <v>20</v>
      </c>
      <c r="C162" s="102">
        <v>0.16</v>
      </c>
      <c r="D162" s="102">
        <v>0.02</v>
      </c>
      <c r="E162" s="103">
        <v>0.34</v>
      </c>
      <c r="F162" s="102">
        <v>2</v>
      </c>
      <c r="G162" s="102">
        <v>20</v>
      </c>
      <c r="H162" s="102">
        <v>0.16</v>
      </c>
      <c r="I162" s="102">
        <v>0.02</v>
      </c>
      <c r="J162" s="102">
        <v>0.34</v>
      </c>
      <c r="K162" s="102">
        <v>2</v>
      </c>
      <c r="L162" s="102">
        <v>70</v>
      </c>
      <c r="M162" s="78" t="s">
        <v>38</v>
      </c>
    </row>
    <row r="163" spans="1:13" x14ac:dyDescent="0.25">
      <c r="A163" s="81" t="s">
        <v>117</v>
      </c>
      <c r="B163" s="84">
        <v>200</v>
      </c>
      <c r="C163" s="108">
        <v>0.6</v>
      </c>
      <c r="D163" s="108">
        <v>0.4</v>
      </c>
      <c r="E163" s="109">
        <v>32.6</v>
      </c>
      <c r="F163" s="108">
        <v>136.4</v>
      </c>
      <c r="G163" s="84">
        <v>200</v>
      </c>
      <c r="H163" s="108">
        <v>0.6</v>
      </c>
      <c r="I163" s="108">
        <v>0.4</v>
      </c>
      <c r="J163" s="108">
        <v>32.6</v>
      </c>
      <c r="K163" s="108">
        <v>136.4</v>
      </c>
      <c r="L163" s="84">
        <v>389</v>
      </c>
      <c r="M163" s="130" t="s">
        <v>118</v>
      </c>
    </row>
    <row r="164" spans="1:13" x14ac:dyDescent="0.25">
      <c r="A164" s="86" t="s">
        <v>42</v>
      </c>
      <c r="B164" s="99">
        <v>40</v>
      </c>
      <c r="C164" s="77">
        <v>2.6</v>
      </c>
      <c r="D164" s="77">
        <v>0.4</v>
      </c>
      <c r="E164" s="77">
        <v>17.2</v>
      </c>
      <c r="F164" s="77">
        <v>85</v>
      </c>
      <c r="G164" s="107">
        <v>40</v>
      </c>
      <c r="H164" s="74">
        <v>2.6</v>
      </c>
      <c r="I164" s="74">
        <v>0.4</v>
      </c>
      <c r="J164" s="74">
        <v>17.2</v>
      </c>
      <c r="K164" s="74">
        <v>85</v>
      </c>
      <c r="L164" s="74" t="s">
        <v>43</v>
      </c>
      <c r="M164" s="55" t="s">
        <v>44</v>
      </c>
    </row>
    <row r="165" spans="1:13" x14ac:dyDescent="0.25">
      <c r="A165" s="86" t="s">
        <v>45</v>
      </c>
      <c r="B165" s="64">
        <v>40</v>
      </c>
      <c r="C165" s="74">
        <v>3.2</v>
      </c>
      <c r="D165" s="74">
        <v>0.4</v>
      </c>
      <c r="E165" s="74">
        <v>20.399999999999999</v>
      </c>
      <c r="F165" s="74">
        <v>100</v>
      </c>
      <c r="G165" s="80">
        <v>40</v>
      </c>
      <c r="H165" s="74">
        <v>3.2</v>
      </c>
      <c r="I165" s="74">
        <v>0.4</v>
      </c>
      <c r="J165" s="74">
        <v>20.399999999999999</v>
      </c>
      <c r="K165" s="74">
        <v>100</v>
      </c>
      <c r="L165" s="82" t="s">
        <v>43</v>
      </c>
      <c r="M165" s="78" t="s">
        <v>46</v>
      </c>
    </row>
    <row r="166" spans="1:13" s="69" customFormat="1" x14ac:dyDescent="0.25">
      <c r="A166" s="87" t="s">
        <v>25</v>
      </c>
      <c r="B166" s="234"/>
      <c r="C166" s="237">
        <f>SUM(C159:C165)</f>
        <v>26.55</v>
      </c>
      <c r="D166" s="237">
        <f>SUM(D159:D165)</f>
        <v>23.129999999999995</v>
      </c>
      <c r="E166" s="101">
        <f>SUM(E159:E165)</f>
        <v>129.69999999999999</v>
      </c>
      <c r="F166" s="237">
        <f>SUM(F159:F165)</f>
        <v>839.28</v>
      </c>
      <c r="G166" s="234"/>
      <c r="H166" s="237">
        <f>SUM(H159:H165)</f>
        <v>29.24</v>
      </c>
      <c r="I166" s="237">
        <f>SUM(I159:I165)</f>
        <v>26.439999999999998</v>
      </c>
      <c r="J166" s="237">
        <f>SUM(J159:J165)</f>
        <v>140.36000000000001</v>
      </c>
      <c r="K166" s="237">
        <f>SUM(K159:K165)</f>
        <v>924.18</v>
      </c>
      <c r="L166" s="234"/>
      <c r="M166" s="55"/>
    </row>
    <row r="167" spans="1:13" x14ac:dyDescent="0.25">
      <c r="A167" s="325" t="s">
        <v>165</v>
      </c>
      <c r="B167" s="320"/>
      <c r="C167" s="320"/>
      <c r="D167" s="320"/>
      <c r="E167" s="320"/>
      <c r="F167" s="320"/>
      <c r="G167" s="320"/>
      <c r="H167" s="320"/>
      <c r="I167" s="320"/>
      <c r="J167" s="320"/>
      <c r="K167" s="320"/>
      <c r="L167" s="320"/>
      <c r="M167" s="328"/>
    </row>
    <row r="168" spans="1:13" x14ac:dyDescent="0.25">
      <c r="A168" s="55" t="s">
        <v>188</v>
      </c>
      <c r="B168" s="115">
        <v>80</v>
      </c>
      <c r="C168" s="74">
        <v>5.95</v>
      </c>
      <c r="D168" s="74">
        <v>6.44</v>
      </c>
      <c r="E168" s="75">
        <v>47.97</v>
      </c>
      <c r="F168" s="74">
        <v>277.69</v>
      </c>
      <c r="G168" s="115">
        <v>80</v>
      </c>
      <c r="H168" s="74">
        <v>5.95</v>
      </c>
      <c r="I168" s="74">
        <v>6.44</v>
      </c>
      <c r="J168" s="74">
        <v>47.97</v>
      </c>
      <c r="K168" s="74">
        <v>277.69</v>
      </c>
      <c r="L168" s="82" t="s">
        <v>189</v>
      </c>
      <c r="M168" s="78" t="s">
        <v>190</v>
      </c>
    </row>
    <row r="169" spans="1:13" ht="12" customHeight="1" x14ac:dyDescent="0.25">
      <c r="A169" s="55" t="s">
        <v>169</v>
      </c>
      <c r="B169" s="64">
        <v>0</v>
      </c>
      <c r="C169" s="102">
        <v>0</v>
      </c>
      <c r="D169" s="102">
        <v>0</v>
      </c>
      <c r="E169" s="103">
        <v>0</v>
      </c>
      <c r="F169" s="102">
        <v>0</v>
      </c>
      <c r="G169" s="99">
        <v>100</v>
      </c>
      <c r="H169" s="102">
        <v>0.04</v>
      </c>
      <c r="I169" s="102">
        <v>0.04</v>
      </c>
      <c r="J169" s="102">
        <v>9.8000000000000007</v>
      </c>
      <c r="K169" s="102">
        <v>47</v>
      </c>
      <c r="L169" s="80">
        <v>338</v>
      </c>
      <c r="M169" s="55" t="s">
        <v>96</v>
      </c>
    </row>
    <row r="170" spans="1:13" ht="12" customHeight="1" x14ac:dyDescent="0.25">
      <c r="A170" s="81" t="s">
        <v>54</v>
      </c>
      <c r="B170" s="82" t="s">
        <v>55</v>
      </c>
      <c r="C170" s="82">
        <v>0.13</v>
      </c>
      <c r="D170" s="82">
        <v>0.02</v>
      </c>
      <c r="E170" s="83">
        <v>15.2</v>
      </c>
      <c r="F170" s="82">
        <v>62</v>
      </c>
      <c r="G170" s="82" t="s">
        <v>55</v>
      </c>
      <c r="H170" s="82">
        <v>0.13</v>
      </c>
      <c r="I170" s="82">
        <v>0.02</v>
      </c>
      <c r="J170" s="82">
        <v>15.2</v>
      </c>
      <c r="K170" s="82">
        <v>62</v>
      </c>
      <c r="L170" s="84">
        <v>686</v>
      </c>
      <c r="M170" s="85" t="s">
        <v>56</v>
      </c>
    </row>
    <row r="171" spans="1:13" s="69" customFormat="1" x14ac:dyDescent="0.25">
      <c r="A171" s="87" t="s">
        <v>25</v>
      </c>
      <c r="B171" s="234"/>
      <c r="C171" s="237">
        <f>SUM(C168:C170)</f>
        <v>6.08</v>
      </c>
      <c r="D171" s="237">
        <f>SUM(D168:D170)</f>
        <v>6.46</v>
      </c>
      <c r="E171" s="101">
        <f>SUM(E168:E170)</f>
        <v>63.17</v>
      </c>
      <c r="F171" s="237">
        <f>SUM(F168:F170)</f>
        <v>339.69</v>
      </c>
      <c r="G171" s="234"/>
      <c r="H171" s="237">
        <f>SUM(H168:H170)</f>
        <v>6.12</v>
      </c>
      <c r="I171" s="237">
        <f>SUM(I168:I170)</f>
        <v>6.5</v>
      </c>
      <c r="J171" s="237">
        <f>SUM(J168:J170)</f>
        <v>72.97</v>
      </c>
      <c r="K171" s="237">
        <f>SUM(K168:K170)</f>
        <v>386.69</v>
      </c>
      <c r="L171" s="234"/>
      <c r="M171" s="55"/>
    </row>
    <row r="172" spans="1:13" s="69" customFormat="1" x14ac:dyDescent="0.25">
      <c r="A172" s="87" t="s">
        <v>47</v>
      </c>
      <c r="B172" s="234"/>
      <c r="C172" s="237">
        <f>SUM(C157,C166,C171)</f>
        <v>53.42</v>
      </c>
      <c r="D172" s="237">
        <f>SUM(D157,D166,D171)</f>
        <v>56.519999999999989</v>
      </c>
      <c r="E172" s="101">
        <f>SUM(E157,E166,E171)</f>
        <v>254.71999999999997</v>
      </c>
      <c r="F172" s="237">
        <f>SUM(F157,F166,F171)</f>
        <v>1753.42</v>
      </c>
      <c r="G172" s="234"/>
      <c r="H172" s="237">
        <f>SUM(H157,H166,H171)</f>
        <v>58.85</v>
      </c>
      <c r="I172" s="237">
        <f>SUM(I157,I166,I171)</f>
        <v>60.980000000000004</v>
      </c>
      <c r="J172" s="237">
        <f>SUM(J157,J166,J171)</f>
        <v>290.66000000000003</v>
      </c>
      <c r="K172" s="237">
        <f>SUM(K157,K166,K171)</f>
        <v>1969.01</v>
      </c>
      <c r="L172" s="234"/>
      <c r="M172" s="55"/>
    </row>
    <row r="173" spans="1:13" x14ac:dyDescent="0.25">
      <c r="A173" s="326" t="s">
        <v>48</v>
      </c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</row>
    <row r="174" spans="1:13" s="69" customFormat="1" ht="10.5" customHeight="1" x14ac:dyDescent="0.25">
      <c r="A174" s="323" t="s">
        <v>2</v>
      </c>
      <c r="B174" s="325" t="s">
        <v>3</v>
      </c>
      <c r="C174" s="320"/>
      <c r="D174" s="320"/>
      <c r="E174" s="320"/>
      <c r="F174" s="320"/>
      <c r="G174" s="326" t="s">
        <v>160</v>
      </c>
      <c r="H174" s="326"/>
      <c r="I174" s="326"/>
      <c r="J174" s="326"/>
      <c r="K174" s="326"/>
      <c r="L174" s="323" t="s">
        <v>4</v>
      </c>
      <c r="M174" s="323" t="s">
        <v>5</v>
      </c>
    </row>
    <row r="175" spans="1:13" s="69" customFormat="1" ht="16.5" customHeight="1" x14ac:dyDescent="0.25">
      <c r="A175" s="324"/>
      <c r="B175" s="70" t="s">
        <v>6</v>
      </c>
      <c r="C175" s="236" t="s">
        <v>120</v>
      </c>
      <c r="D175" s="236" t="s">
        <v>121</v>
      </c>
      <c r="E175" s="186" t="s">
        <v>9</v>
      </c>
      <c r="F175" s="236" t="s">
        <v>10</v>
      </c>
      <c r="G175" s="70" t="s">
        <v>6</v>
      </c>
      <c r="H175" s="236" t="s">
        <v>120</v>
      </c>
      <c r="I175" s="236" t="s">
        <v>121</v>
      </c>
      <c r="J175" s="236" t="s">
        <v>9</v>
      </c>
      <c r="K175" s="73" t="s">
        <v>10</v>
      </c>
      <c r="L175" s="324"/>
      <c r="M175" s="324"/>
    </row>
    <row r="176" spans="1:13" ht="12.75" customHeight="1" x14ac:dyDescent="0.25">
      <c r="A176" s="327" t="s">
        <v>11</v>
      </c>
      <c r="B176" s="327"/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</row>
    <row r="177" spans="1:13" ht="12.75" customHeight="1" x14ac:dyDescent="0.25">
      <c r="A177" s="94" t="s">
        <v>79</v>
      </c>
      <c r="B177" s="82">
        <v>90</v>
      </c>
      <c r="C177" s="74">
        <v>14.7</v>
      </c>
      <c r="D177" s="74">
        <f>12.3*0.9</f>
        <v>11.07</v>
      </c>
      <c r="E177" s="75">
        <v>12.95</v>
      </c>
      <c r="F177" s="75">
        <f>242.41*0.9</f>
        <v>218.16900000000001</v>
      </c>
      <c r="G177" s="82">
        <v>100</v>
      </c>
      <c r="H177" s="74">
        <v>16.32</v>
      </c>
      <c r="I177" s="74">
        <v>12.3</v>
      </c>
      <c r="J177" s="74">
        <v>14.38</v>
      </c>
      <c r="K177" s="74">
        <v>242.41</v>
      </c>
      <c r="L177" s="82" t="s">
        <v>80</v>
      </c>
      <c r="M177" s="55" t="s">
        <v>81</v>
      </c>
    </row>
    <row r="178" spans="1:13" ht="12" customHeight="1" x14ac:dyDescent="0.25">
      <c r="A178" s="86" t="s">
        <v>64</v>
      </c>
      <c r="B178" s="99">
        <v>150</v>
      </c>
      <c r="C178" s="74">
        <v>8.6</v>
      </c>
      <c r="D178" s="74">
        <v>6.09</v>
      </c>
      <c r="E178" s="75">
        <v>38.64</v>
      </c>
      <c r="F178" s="74">
        <v>243.75</v>
      </c>
      <c r="G178" s="84">
        <v>180</v>
      </c>
      <c r="H178" s="84">
        <v>10.32</v>
      </c>
      <c r="I178" s="84">
        <v>7.31</v>
      </c>
      <c r="J178" s="84">
        <v>46.37</v>
      </c>
      <c r="K178" s="84">
        <v>292.5</v>
      </c>
      <c r="L178" s="84" t="s">
        <v>65</v>
      </c>
      <c r="M178" s="100" t="s">
        <v>66</v>
      </c>
    </row>
    <row r="179" spans="1:13" x14ac:dyDescent="0.25">
      <c r="A179" s="86" t="s">
        <v>45</v>
      </c>
      <c r="B179" s="82">
        <v>40</v>
      </c>
      <c r="C179" s="82">
        <f>1.6*2</f>
        <v>3.2</v>
      </c>
      <c r="D179" s="82">
        <f>0.2*2</f>
        <v>0.4</v>
      </c>
      <c r="E179" s="83">
        <f>10.2*2</f>
        <v>20.399999999999999</v>
      </c>
      <c r="F179" s="82">
        <v>100</v>
      </c>
      <c r="G179" s="82">
        <v>60</v>
      </c>
      <c r="H179" s="82">
        <v>4.8</v>
      </c>
      <c r="I179" s="82">
        <v>0.6</v>
      </c>
      <c r="J179" s="83">
        <v>30.6</v>
      </c>
      <c r="K179" s="82">
        <v>150</v>
      </c>
      <c r="L179" s="82" t="s">
        <v>43</v>
      </c>
      <c r="M179" s="78" t="s">
        <v>46</v>
      </c>
    </row>
    <row r="180" spans="1:13" ht="10.5" customHeight="1" x14ac:dyDescent="0.25">
      <c r="A180" s="81" t="s">
        <v>54</v>
      </c>
      <c r="B180" s="82" t="s">
        <v>55</v>
      </c>
      <c r="C180" s="82">
        <v>0.13</v>
      </c>
      <c r="D180" s="82">
        <v>0.02</v>
      </c>
      <c r="E180" s="83">
        <v>15.2</v>
      </c>
      <c r="F180" s="82">
        <v>62</v>
      </c>
      <c r="G180" s="82" t="s">
        <v>55</v>
      </c>
      <c r="H180" s="82">
        <v>0.13</v>
      </c>
      <c r="I180" s="82">
        <v>0.02</v>
      </c>
      <c r="J180" s="82">
        <v>15.2</v>
      </c>
      <c r="K180" s="82">
        <v>62</v>
      </c>
      <c r="L180" s="84">
        <v>686</v>
      </c>
      <c r="M180" s="85" t="s">
        <v>56</v>
      </c>
    </row>
    <row r="181" spans="1:13" x14ac:dyDescent="0.25">
      <c r="A181" s="87" t="s">
        <v>25</v>
      </c>
      <c r="B181" s="234"/>
      <c r="C181" s="101">
        <f>SUM(C177:C180)</f>
        <v>26.629999999999995</v>
      </c>
      <c r="D181" s="101">
        <f>SUM(D177:D180)</f>
        <v>17.579999999999998</v>
      </c>
      <c r="E181" s="101">
        <f>SUM(E177:E180)</f>
        <v>87.190000000000012</v>
      </c>
      <c r="F181" s="101">
        <f>SUM(F177:F180)</f>
        <v>623.91899999999998</v>
      </c>
      <c r="G181" s="101"/>
      <c r="H181" s="101">
        <f>SUM(H177:H180)</f>
        <v>31.57</v>
      </c>
      <c r="I181" s="101">
        <f>SUM(I177:I180)</f>
        <v>20.23</v>
      </c>
      <c r="J181" s="101">
        <f>SUM(J177:J180)</f>
        <v>106.55</v>
      </c>
      <c r="K181" s="101">
        <f>SUM(K177:K180)</f>
        <v>746.91</v>
      </c>
      <c r="L181" s="234"/>
      <c r="M181" s="55"/>
    </row>
    <row r="182" spans="1:13" x14ac:dyDescent="0.25">
      <c r="A182" s="325" t="s">
        <v>26</v>
      </c>
      <c r="B182" s="320"/>
      <c r="C182" s="320"/>
      <c r="D182" s="320"/>
      <c r="E182" s="320"/>
      <c r="F182" s="320"/>
      <c r="G182" s="320"/>
      <c r="H182" s="320"/>
      <c r="I182" s="320"/>
      <c r="J182" s="320"/>
      <c r="K182" s="320"/>
      <c r="L182" s="320"/>
      <c r="M182" s="328"/>
    </row>
    <row r="183" spans="1:13" ht="10.5" customHeight="1" x14ac:dyDescent="0.25">
      <c r="A183" s="55" t="s">
        <v>57</v>
      </c>
      <c r="B183" s="95" t="s">
        <v>58</v>
      </c>
      <c r="C183" s="77">
        <v>1.71</v>
      </c>
      <c r="D183" s="77">
        <v>5.19</v>
      </c>
      <c r="E183" s="96">
        <v>6.89</v>
      </c>
      <c r="F183" s="77">
        <v>81.27</v>
      </c>
      <c r="G183" s="74" t="s">
        <v>191</v>
      </c>
      <c r="H183" s="74">
        <v>2.46</v>
      </c>
      <c r="I183" s="74">
        <v>6.95</v>
      </c>
      <c r="J183" s="74">
        <v>8.6999999999999993</v>
      </c>
      <c r="K183" s="74">
        <v>107.28</v>
      </c>
      <c r="L183" s="74" t="s">
        <v>59</v>
      </c>
      <c r="M183" s="78" t="s">
        <v>60</v>
      </c>
    </row>
    <row r="184" spans="1:13" ht="9.75" customHeight="1" x14ac:dyDescent="0.25">
      <c r="A184" s="78" t="s">
        <v>49</v>
      </c>
      <c r="B184" s="99">
        <v>90</v>
      </c>
      <c r="C184" s="75">
        <v>11.5</v>
      </c>
      <c r="D184" s="74">
        <v>11.8</v>
      </c>
      <c r="E184" s="74">
        <v>12.3</v>
      </c>
      <c r="F184" s="75">
        <v>201.4</v>
      </c>
      <c r="G184" s="76">
        <v>100</v>
      </c>
      <c r="H184" s="77">
        <v>12.78</v>
      </c>
      <c r="I184" s="77">
        <v>13.2</v>
      </c>
      <c r="J184" s="77">
        <v>13.7</v>
      </c>
      <c r="K184" s="77">
        <v>223.88</v>
      </c>
      <c r="L184" s="117" t="s">
        <v>50</v>
      </c>
      <c r="M184" s="118" t="s">
        <v>51</v>
      </c>
    </row>
    <row r="185" spans="1:13" ht="11.25" customHeight="1" x14ac:dyDescent="0.25">
      <c r="A185" s="86" t="s">
        <v>52</v>
      </c>
      <c r="B185" s="99">
        <v>150</v>
      </c>
      <c r="C185" s="74">
        <v>2.86</v>
      </c>
      <c r="D185" s="74">
        <v>4.32</v>
      </c>
      <c r="E185" s="75">
        <v>23.02</v>
      </c>
      <c r="F185" s="74">
        <v>142.4</v>
      </c>
      <c r="G185" s="74">
        <v>180</v>
      </c>
      <c r="H185" s="74">
        <v>3.4</v>
      </c>
      <c r="I185" s="74">
        <v>5.2</v>
      </c>
      <c r="J185" s="74">
        <v>27.6</v>
      </c>
      <c r="K185" s="74">
        <v>170.8</v>
      </c>
      <c r="L185" s="74">
        <v>310</v>
      </c>
      <c r="M185" s="78" t="s">
        <v>53</v>
      </c>
    </row>
    <row r="186" spans="1:13" ht="12" customHeight="1" x14ac:dyDescent="0.25">
      <c r="A186" s="86" t="s">
        <v>99</v>
      </c>
      <c r="B186" s="99">
        <v>30</v>
      </c>
      <c r="C186" s="102">
        <v>0.54</v>
      </c>
      <c r="D186" s="102">
        <v>0.03</v>
      </c>
      <c r="E186" s="103">
        <v>0.9</v>
      </c>
      <c r="F186" s="102">
        <v>6.9</v>
      </c>
      <c r="G186" s="102">
        <v>30</v>
      </c>
      <c r="H186" s="102">
        <v>0.54</v>
      </c>
      <c r="I186" s="102">
        <v>0.03</v>
      </c>
      <c r="J186" s="102">
        <v>0.9</v>
      </c>
      <c r="K186" s="102">
        <v>6.9</v>
      </c>
      <c r="L186" s="74" t="s">
        <v>100</v>
      </c>
      <c r="M186" s="78" t="s">
        <v>101</v>
      </c>
    </row>
    <row r="187" spans="1:13" ht="12" customHeight="1" x14ac:dyDescent="0.25">
      <c r="A187" s="86" t="s">
        <v>67</v>
      </c>
      <c r="B187" s="104">
        <v>200</v>
      </c>
      <c r="C187" s="102">
        <v>0.14000000000000001</v>
      </c>
      <c r="D187" s="102">
        <v>0.11</v>
      </c>
      <c r="E187" s="103">
        <v>21.52</v>
      </c>
      <c r="F187" s="102">
        <v>87.59</v>
      </c>
      <c r="G187" s="104">
        <v>200</v>
      </c>
      <c r="H187" s="102">
        <v>0.14000000000000001</v>
      </c>
      <c r="I187" s="102">
        <v>0.11</v>
      </c>
      <c r="J187" s="102">
        <v>21.52</v>
      </c>
      <c r="K187" s="102">
        <v>87.59</v>
      </c>
      <c r="L187" s="82" t="s">
        <v>68</v>
      </c>
      <c r="M187" s="81" t="s">
        <v>69</v>
      </c>
    </row>
    <row r="188" spans="1:13" x14ac:dyDescent="0.25">
      <c r="A188" s="86" t="s">
        <v>42</v>
      </c>
      <c r="B188" s="99">
        <v>40</v>
      </c>
      <c r="C188" s="77">
        <v>2.6</v>
      </c>
      <c r="D188" s="77">
        <v>0.4</v>
      </c>
      <c r="E188" s="77">
        <v>17.2</v>
      </c>
      <c r="F188" s="77">
        <v>85</v>
      </c>
      <c r="G188" s="107">
        <v>40</v>
      </c>
      <c r="H188" s="74">
        <v>2.6</v>
      </c>
      <c r="I188" s="74">
        <v>0.4</v>
      </c>
      <c r="J188" s="74">
        <v>17.2</v>
      </c>
      <c r="K188" s="74">
        <v>85</v>
      </c>
      <c r="L188" s="74" t="s">
        <v>43</v>
      </c>
      <c r="M188" s="55" t="s">
        <v>44</v>
      </c>
    </row>
    <row r="189" spans="1:13" x14ac:dyDescent="0.25">
      <c r="A189" s="86" t="s">
        <v>45</v>
      </c>
      <c r="B189" s="64">
        <v>40</v>
      </c>
      <c r="C189" s="74">
        <v>3.2</v>
      </c>
      <c r="D189" s="74">
        <v>0.4</v>
      </c>
      <c r="E189" s="74">
        <v>20.399999999999999</v>
      </c>
      <c r="F189" s="74">
        <v>100</v>
      </c>
      <c r="G189" s="80">
        <v>40</v>
      </c>
      <c r="H189" s="74">
        <v>3.2</v>
      </c>
      <c r="I189" s="74">
        <v>0.4</v>
      </c>
      <c r="J189" s="74">
        <v>20.399999999999999</v>
      </c>
      <c r="K189" s="74">
        <v>100</v>
      </c>
      <c r="L189" s="82" t="s">
        <v>43</v>
      </c>
      <c r="M189" s="78" t="s">
        <v>46</v>
      </c>
    </row>
    <row r="190" spans="1:13" x14ac:dyDescent="0.25">
      <c r="A190" s="87" t="s">
        <v>25</v>
      </c>
      <c r="B190" s="74"/>
      <c r="C190" s="237">
        <f>SUM(C183:C189)</f>
        <v>22.55</v>
      </c>
      <c r="D190" s="237">
        <f t="shared" ref="D190:K190" si="7">SUM(D183:D189)</f>
        <v>22.25</v>
      </c>
      <c r="E190" s="101">
        <f>SUM(E183:E189)</f>
        <v>102.22999999999999</v>
      </c>
      <c r="F190" s="237">
        <f t="shared" si="7"/>
        <v>704.56000000000006</v>
      </c>
      <c r="G190" s="234"/>
      <c r="H190" s="237">
        <f t="shared" si="7"/>
        <v>25.119999999999997</v>
      </c>
      <c r="I190" s="237">
        <f t="shared" si="7"/>
        <v>26.289999999999996</v>
      </c>
      <c r="J190" s="237">
        <f t="shared" si="7"/>
        <v>110.02000000000001</v>
      </c>
      <c r="K190" s="237">
        <f t="shared" si="7"/>
        <v>781.44999999999993</v>
      </c>
      <c r="L190" s="234"/>
      <c r="M190" s="55"/>
    </row>
    <row r="191" spans="1:13" x14ac:dyDescent="0.25">
      <c r="A191" s="325" t="s">
        <v>165</v>
      </c>
      <c r="B191" s="320"/>
      <c r="C191" s="321"/>
      <c r="D191" s="321"/>
      <c r="E191" s="321"/>
      <c r="F191" s="321"/>
      <c r="G191" s="320"/>
      <c r="H191" s="320"/>
      <c r="I191" s="320"/>
      <c r="J191" s="320"/>
      <c r="K191" s="320"/>
      <c r="L191" s="320"/>
      <c r="M191" s="328"/>
    </row>
    <row r="192" spans="1:13" x14ac:dyDescent="0.25">
      <c r="A192" s="81" t="s">
        <v>192</v>
      </c>
      <c r="B192" s="205">
        <v>100</v>
      </c>
      <c r="C192" s="74">
        <v>10.3</v>
      </c>
      <c r="D192" s="74">
        <v>12.67</v>
      </c>
      <c r="E192" s="74">
        <v>36.92</v>
      </c>
      <c r="F192" s="74">
        <v>300.29000000000002</v>
      </c>
      <c r="G192" s="107">
        <v>100</v>
      </c>
      <c r="H192" s="74">
        <v>10.3</v>
      </c>
      <c r="I192" s="74">
        <v>12.67</v>
      </c>
      <c r="J192" s="74">
        <v>36.92</v>
      </c>
      <c r="K192" s="74">
        <v>300.29000000000002</v>
      </c>
      <c r="L192" s="80" t="s">
        <v>193</v>
      </c>
      <c r="M192" s="78" t="s">
        <v>194</v>
      </c>
    </row>
    <row r="193" spans="1:13" ht="12" customHeight="1" x14ac:dyDescent="0.25">
      <c r="A193" s="55" t="s">
        <v>169</v>
      </c>
      <c r="B193" s="64">
        <v>0</v>
      </c>
      <c r="C193" s="102">
        <v>0</v>
      </c>
      <c r="D193" s="102">
        <v>0</v>
      </c>
      <c r="E193" s="103">
        <v>0</v>
      </c>
      <c r="F193" s="102">
        <v>0</v>
      </c>
      <c r="G193" s="99">
        <v>100</v>
      </c>
      <c r="H193" s="102">
        <v>0.04</v>
      </c>
      <c r="I193" s="102">
        <v>0.04</v>
      </c>
      <c r="J193" s="102">
        <v>9.8000000000000007</v>
      </c>
      <c r="K193" s="102">
        <v>47</v>
      </c>
      <c r="L193" s="80">
        <v>338</v>
      </c>
      <c r="M193" s="55" t="s">
        <v>96</v>
      </c>
    </row>
    <row r="194" spans="1:13" x14ac:dyDescent="0.25">
      <c r="A194" s="86" t="s">
        <v>195</v>
      </c>
      <c r="B194" s="99">
        <v>200</v>
      </c>
      <c r="C194" s="74">
        <v>0.17</v>
      </c>
      <c r="D194" s="74">
        <v>0.04</v>
      </c>
      <c r="E194" s="75">
        <v>19.329999999999998</v>
      </c>
      <c r="F194" s="74">
        <v>80.72</v>
      </c>
      <c r="G194" s="99">
        <v>200</v>
      </c>
      <c r="H194" s="74">
        <v>0.17</v>
      </c>
      <c r="I194" s="74">
        <v>0.04</v>
      </c>
      <c r="J194" s="74">
        <v>19.329999999999998</v>
      </c>
      <c r="K194" s="74">
        <v>80.72</v>
      </c>
      <c r="L194" s="206" t="s">
        <v>196</v>
      </c>
      <c r="M194" s="78" t="s">
        <v>197</v>
      </c>
    </row>
    <row r="195" spans="1:13" s="69" customFormat="1" x14ac:dyDescent="0.25">
      <c r="A195" s="87" t="s">
        <v>25</v>
      </c>
      <c r="B195" s="234"/>
      <c r="C195" s="237">
        <f>SUM(C192:C194)</f>
        <v>10.47</v>
      </c>
      <c r="D195" s="237">
        <f t="shared" ref="D195:K195" si="8">SUM(D192:D194)</f>
        <v>12.709999999999999</v>
      </c>
      <c r="E195" s="237">
        <f t="shared" si="8"/>
        <v>56.25</v>
      </c>
      <c r="F195" s="237">
        <f t="shared" si="8"/>
        <v>381.01</v>
      </c>
      <c r="G195" s="237"/>
      <c r="H195" s="237">
        <f t="shared" si="8"/>
        <v>10.51</v>
      </c>
      <c r="I195" s="237">
        <f t="shared" si="8"/>
        <v>12.749999999999998</v>
      </c>
      <c r="J195" s="237">
        <f t="shared" si="8"/>
        <v>66.05</v>
      </c>
      <c r="K195" s="237">
        <f t="shared" si="8"/>
        <v>428.01</v>
      </c>
      <c r="L195" s="234"/>
      <c r="M195" s="55"/>
    </row>
    <row r="196" spans="1:13" s="69" customFormat="1" x14ac:dyDescent="0.25">
      <c r="A196" s="87" t="s">
        <v>47</v>
      </c>
      <c r="B196" s="234"/>
      <c r="C196" s="101">
        <f>C181+C190+C195</f>
        <v>59.649999999999991</v>
      </c>
      <c r="D196" s="101">
        <f t="shared" ref="D196:K196" si="9">D181+D190+D195</f>
        <v>52.54</v>
      </c>
      <c r="E196" s="101">
        <f t="shared" si="9"/>
        <v>245.67000000000002</v>
      </c>
      <c r="F196" s="101">
        <f t="shared" si="9"/>
        <v>1709.489</v>
      </c>
      <c r="G196" s="101"/>
      <c r="H196" s="101">
        <f t="shared" si="9"/>
        <v>67.2</v>
      </c>
      <c r="I196" s="101">
        <f t="shared" si="9"/>
        <v>59.269999999999996</v>
      </c>
      <c r="J196" s="101">
        <f t="shared" si="9"/>
        <v>282.62</v>
      </c>
      <c r="K196" s="101">
        <f t="shared" si="9"/>
        <v>1956.37</v>
      </c>
      <c r="L196" s="234"/>
      <c r="M196" s="55"/>
    </row>
    <row r="197" spans="1:13" s="69" customFormat="1" x14ac:dyDescent="0.25">
      <c r="A197" s="207"/>
      <c r="B197" s="241"/>
      <c r="C197" s="209"/>
      <c r="D197" s="209"/>
      <c r="E197" s="209"/>
      <c r="F197" s="209"/>
      <c r="G197" s="209"/>
      <c r="H197" s="209"/>
      <c r="I197" s="209"/>
      <c r="J197" s="209"/>
      <c r="K197" s="209"/>
      <c r="L197" s="242"/>
      <c r="M197" s="211"/>
    </row>
    <row r="198" spans="1:13" x14ac:dyDescent="0.25">
      <c r="A198" s="319" t="s">
        <v>70</v>
      </c>
      <c r="B198" s="320"/>
      <c r="C198" s="320"/>
      <c r="D198" s="320"/>
      <c r="E198" s="320"/>
      <c r="F198" s="320"/>
      <c r="G198" s="320"/>
      <c r="H198" s="320"/>
      <c r="I198" s="320"/>
      <c r="J198" s="320"/>
      <c r="K198" s="320"/>
      <c r="L198" s="321"/>
      <c r="M198" s="322"/>
    </row>
    <row r="199" spans="1:13" s="69" customFormat="1" ht="10.5" customHeight="1" x14ac:dyDescent="0.25">
      <c r="A199" s="323" t="s">
        <v>2</v>
      </c>
      <c r="B199" s="325" t="s">
        <v>3</v>
      </c>
      <c r="C199" s="320"/>
      <c r="D199" s="320"/>
      <c r="E199" s="320"/>
      <c r="F199" s="320"/>
      <c r="G199" s="326" t="s">
        <v>160</v>
      </c>
      <c r="H199" s="326"/>
      <c r="I199" s="326"/>
      <c r="J199" s="326"/>
      <c r="K199" s="326"/>
      <c r="L199" s="323" t="s">
        <v>4</v>
      </c>
      <c r="M199" s="323" t="s">
        <v>5</v>
      </c>
    </row>
    <row r="200" spans="1:13" s="69" customFormat="1" ht="16.5" customHeight="1" x14ac:dyDescent="0.25">
      <c r="A200" s="324"/>
      <c r="B200" s="70" t="s">
        <v>6</v>
      </c>
      <c r="C200" s="236" t="s">
        <v>120</v>
      </c>
      <c r="D200" s="236" t="s">
        <v>121</v>
      </c>
      <c r="E200" s="186" t="s">
        <v>9</v>
      </c>
      <c r="F200" s="236" t="s">
        <v>10</v>
      </c>
      <c r="G200" s="70" t="s">
        <v>6</v>
      </c>
      <c r="H200" s="236" t="s">
        <v>120</v>
      </c>
      <c r="I200" s="236" t="s">
        <v>121</v>
      </c>
      <c r="J200" s="236" t="s">
        <v>9</v>
      </c>
      <c r="K200" s="73" t="s">
        <v>10</v>
      </c>
      <c r="L200" s="324"/>
      <c r="M200" s="324"/>
    </row>
    <row r="201" spans="1:13" ht="12" customHeight="1" x14ac:dyDescent="0.25">
      <c r="A201" s="327" t="s">
        <v>11</v>
      </c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</row>
    <row r="202" spans="1:13" ht="18" customHeight="1" x14ac:dyDescent="0.25">
      <c r="A202" s="85" t="s">
        <v>12</v>
      </c>
      <c r="B202" s="99" t="s">
        <v>13</v>
      </c>
      <c r="C202" s="77">
        <v>5.96</v>
      </c>
      <c r="D202" s="77">
        <v>7.25</v>
      </c>
      <c r="E202" s="96">
        <v>42.89</v>
      </c>
      <c r="F202" s="77">
        <v>261</v>
      </c>
      <c r="G202" s="99" t="s">
        <v>161</v>
      </c>
      <c r="H202" s="77">
        <v>7.2</v>
      </c>
      <c r="I202" s="77">
        <v>13.02</v>
      </c>
      <c r="J202" s="77">
        <v>51.54</v>
      </c>
      <c r="K202" s="77">
        <v>352.8</v>
      </c>
      <c r="L202" s="187" t="s">
        <v>162</v>
      </c>
      <c r="M202" s="86" t="s">
        <v>163</v>
      </c>
    </row>
    <row r="203" spans="1:13" ht="12" customHeight="1" x14ac:dyDescent="0.25">
      <c r="A203" s="78" t="s">
        <v>126</v>
      </c>
      <c r="B203" s="64">
        <v>80</v>
      </c>
      <c r="C203" s="65">
        <v>10.199999999999999</v>
      </c>
      <c r="D203" s="65">
        <v>11.3</v>
      </c>
      <c r="E203" s="65">
        <v>30.1</v>
      </c>
      <c r="F203" s="65">
        <v>266.39999999999998</v>
      </c>
      <c r="G203" s="115">
        <v>100</v>
      </c>
      <c r="H203" s="65">
        <v>12.78</v>
      </c>
      <c r="I203" s="65">
        <v>14.16</v>
      </c>
      <c r="J203" s="65">
        <v>37.659999999999997</v>
      </c>
      <c r="K203" s="65">
        <v>333</v>
      </c>
      <c r="L203" s="119" t="s">
        <v>146</v>
      </c>
      <c r="M203" s="55" t="s">
        <v>128</v>
      </c>
    </row>
    <row r="204" spans="1:13" ht="12" customHeight="1" x14ac:dyDescent="0.25">
      <c r="A204" s="78" t="s">
        <v>22</v>
      </c>
      <c r="B204" s="84" t="s">
        <v>23</v>
      </c>
      <c r="C204" s="84">
        <v>7.0000000000000007E-2</v>
      </c>
      <c r="D204" s="84">
        <v>0.02</v>
      </c>
      <c r="E204" s="114">
        <v>15</v>
      </c>
      <c r="F204" s="84">
        <v>60</v>
      </c>
      <c r="G204" s="84" t="s">
        <v>23</v>
      </c>
      <c r="H204" s="84">
        <v>7.0000000000000007E-2</v>
      </c>
      <c r="I204" s="84">
        <v>0.02</v>
      </c>
      <c r="J204" s="84">
        <v>15</v>
      </c>
      <c r="K204" s="84">
        <v>60</v>
      </c>
      <c r="L204" s="84">
        <v>685</v>
      </c>
      <c r="M204" s="94" t="s">
        <v>24</v>
      </c>
    </row>
    <row r="205" spans="1:13" ht="12" customHeight="1" x14ac:dyDescent="0.25">
      <c r="A205" s="55" t="s">
        <v>95</v>
      </c>
      <c r="B205" s="64">
        <v>0</v>
      </c>
      <c r="C205" s="102">
        <v>0</v>
      </c>
      <c r="D205" s="102">
        <v>0</v>
      </c>
      <c r="E205" s="103">
        <v>0</v>
      </c>
      <c r="F205" s="102">
        <v>0</v>
      </c>
      <c r="G205" s="99">
        <v>200</v>
      </c>
      <c r="H205" s="102">
        <v>0.8</v>
      </c>
      <c r="I205" s="102">
        <v>0.8</v>
      </c>
      <c r="J205" s="102">
        <v>19.600000000000001</v>
      </c>
      <c r="K205" s="102">
        <v>94</v>
      </c>
      <c r="L205" s="80">
        <v>338</v>
      </c>
      <c r="M205" s="55" t="s">
        <v>96</v>
      </c>
    </row>
    <row r="206" spans="1:13" x14ac:dyDescent="0.25">
      <c r="A206" s="87" t="s">
        <v>25</v>
      </c>
      <c r="B206" s="234"/>
      <c r="C206" s="101">
        <f>SUM(C202:C205)</f>
        <v>16.23</v>
      </c>
      <c r="D206" s="237">
        <f>SUM(D202:D205)</f>
        <v>18.57</v>
      </c>
      <c r="E206" s="101">
        <f>SUM(E202:E205)</f>
        <v>87.990000000000009</v>
      </c>
      <c r="F206" s="237">
        <f>SUM(F202:F205)</f>
        <v>587.4</v>
      </c>
      <c r="G206" s="234"/>
      <c r="H206" s="237">
        <f>SUM(H202:H205)</f>
        <v>20.85</v>
      </c>
      <c r="I206" s="237">
        <f>SUM(I202:I205)</f>
        <v>28</v>
      </c>
      <c r="J206" s="237">
        <f>SUM(J202:J205)</f>
        <v>123.79999999999998</v>
      </c>
      <c r="K206" s="237">
        <f>SUM(K202:K205)</f>
        <v>839.8</v>
      </c>
      <c r="L206" s="234"/>
      <c r="M206" s="55"/>
    </row>
    <row r="207" spans="1:13" x14ac:dyDescent="0.25">
      <c r="A207" s="325" t="s">
        <v>26</v>
      </c>
      <c r="B207" s="320"/>
      <c r="C207" s="320"/>
      <c r="D207" s="320"/>
      <c r="E207" s="320"/>
      <c r="F207" s="320"/>
      <c r="G207" s="320"/>
      <c r="H207" s="320"/>
      <c r="I207" s="320"/>
      <c r="J207" s="320"/>
      <c r="K207" s="320"/>
      <c r="L207" s="320"/>
      <c r="M207" s="328"/>
    </row>
    <row r="208" spans="1:13" x14ac:dyDescent="0.25">
      <c r="A208" s="86" t="s">
        <v>76</v>
      </c>
      <c r="B208" s="64" t="s">
        <v>28</v>
      </c>
      <c r="C208" s="74">
        <v>1.25</v>
      </c>
      <c r="D208" s="74">
        <v>5.4</v>
      </c>
      <c r="E208" s="75">
        <v>6.83</v>
      </c>
      <c r="F208" s="74">
        <v>80.22</v>
      </c>
      <c r="G208" s="82" t="s">
        <v>164</v>
      </c>
      <c r="H208" s="74">
        <v>1.51</v>
      </c>
      <c r="I208" s="74">
        <v>6.39</v>
      </c>
      <c r="J208" s="74">
        <v>7.99</v>
      </c>
      <c r="K208" s="74">
        <v>94.43</v>
      </c>
      <c r="L208" s="74" t="s">
        <v>77</v>
      </c>
      <c r="M208" s="78" t="s">
        <v>78</v>
      </c>
    </row>
    <row r="209" spans="1:13" s="278" customFormat="1" ht="12" customHeight="1" x14ac:dyDescent="0.25">
      <c r="A209" s="287" t="s">
        <v>132</v>
      </c>
      <c r="B209" s="274">
        <v>90</v>
      </c>
      <c r="C209" s="275">
        <f>13.02*0.9</f>
        <v>11.718</v>
      </c>
      <c r="D209" s="275">
        <f>17.48*0.9</f>
        <v>15.732000000000001</v>
      </c>
      <c r="E209" s="275">
        <f>13.37*0.9</f>
        <v>12.032999999999999</v>
      </c>
      <c r="F209" s="274">
        <f>265*0.9</f>
        <v>238.5</v>
      </c>
      <c r="G209" s="274">
        <v>100</v>
      </c>
      <c r="H209" s="274">
        <v>13.02</v>
      </c>
      <c r="I209" s="274">
        <v>17.48</v>
      </c>
      <c r="J209" s="274">
        <v>13.37</v>
      </c>
      <c r="K209" s="274">
        <v>265</v>
      </c>
      <c r="L209" s="276" t="s">
        <v>133</v>
      </c>
      <c r="M209" s="284" t="s">
        <v>134</v>
      </c>
    </row>
    <row r="210" spans="1:13" ht="12" customHeight="1" x14ac:dyDescent="0.25">
      <c r="A210" s="55" t="s">
        <v>150</v>
      </c>
      <c r="B210" s="82">
        <v>150</v>
      </c>
      <c r="C210" s="82">
        <v>5.52</v>
      </c>
      <c r="D210" s="82">
        <v>4.51</v>
      </c>
      <c r="E210" s="83">
        <v>26.45</v>
      </c>
      <c r="F210" s="82">
        <v>168.45</v>
      </c>
      <c r="G210" s="82">
        <v>180</v>
      </c>
      <c r="H210" s="74">
        <v>6.62</v>
      </c>
      <c r="I210" s="74">
        <v>5.42</v>
      </c>
      <c r="J210" s="74">
        <v>31.73</v>
      </c>
      <c r="K210" s="74">
        <v>202.14</v>
      </c>
      <c r="L210" s="80" t="s">
        <v>35</v>
      </c>
      <c r="M210" s="55" t="s">
        <v>36</v>
      </c>
    </row>
    <row r="211" spans="1:13" ht="12.75" customHeight="1" x14ac:dyDescent="0.25">
      <c r="A211" s="113" t="s">
        <v>145</v>
      </c>
      <c r="B211" s="74">
        <v>20</v>
      </c>
      <c r="C211" s="74">
        <v>0.16</v>
      </c>
      <c r="D211" s="74">
        <v>0.02</v>
      </c>
      <c r="E211" s="75">
        <v>0.34</v>
      </c>
      <c r="F211" s="74">
        <v>2</v>
      </c>
      <c r="G211" s="74">
        <v>20</v>
      </c>
      <c r="H211" s="74">
        <v>0.16</v>
      </c>
      <c r="I211" s="74">
        <v>0.02</v>
      </c>
      <c r="J211" s="74">
        <v>0.34</v>
      </c>
      <c r="K211" s="74">
        <v>2</v>
      </c>
      <c r="L211" s="102">
        <v>70</v>
      </c>
      <c r="M211" s="78" t="s">
        <v>38</v>
      </c>
    </row>
    <row r="212" spans="1:13" ht="12" customHeight="1" x14ac:dyDescent="0.25">
      <c r="A212" s="55" t="s">
        <v>137</v>
      </c>
      <c r="B212" s="82">
        <v>200</v>
      </c>
      <c r="C212" s="84">
        <v>0</v>
      </c>
      <c r="D212" s="84">
        <v>0</v>
      </c>
      <c r="E212" s="114">
        <v>19.97</v>
      </c>
      <c r="F212" s="84">
        <v>76</v>
      </c>
      <c r="G212" s="82">
        <v>200</v>
      </c>
      <c r="H212" s="84">
        <v>0</v>
      </c>
      <c r="I212" s="84">
        <v>0</v>
      </c>
      <c r="J212" s="84">
        <v>19.97</v>
      </c>
      <c r="K212" s="84">
        <v>76</v>
      </c>
      <c r="L212" s="82" t="s">
        <v>138</v>
      </c>
      <c r="M212" s="78" t="s">
        <v>139</v>
      </c>
    </row>
    <row r="213" spans="1:13" x14ac:dyDescent="0.25">
      <c r="A213" s="86" t="s">
        <v>42</v>
      </c>
      <c r="B213" s="99">
        <v>40</v>
      </c>
      <c r="C213" s="77">
        <v>2.6</v>
      </c>
      <c r="D213" s="77">
        <v>0.4</v>
      </c>
      <c r="E213" s="77">
        <v>17.2</v>
      </c>
      <c r="F213" s="77">
        <v>85</v>
      </c>
      <c r="G213" s="107">
        <v>40</v>
      </c>
      <c r="H213" s="74">
        <v>2.6</v>
      </c>
      <c r="I213" s="74">
        <v>0.4</v>
      </c>
      <c r="J213" s="74">
        <v>17.2</v>
      </c>
      <c r="K213" s="74">
        <v>85</v>
      </c>
      <c r="L213" s="74" t="s">
        <v>43</v>
      </c>
      <c r="M213" s="55" t="s">
        <v>44</v>
      </c>
    </row>
    <row r="214" spans="1:13" x14ac:dyDescent="0.25">
      <c r="A214" s="86" t="s">
        <v>45</v>
      </c>
      <c r="B214" s="64">
        <v>40</v>
      </c>
      <c r="C214" s="74">
        <v>3.2</v>
      </c>
      <c r="D214" s="74">
        <v>0.4</v>
      </c>
      <c r="E214" s="74">
        <v>20.399999999999999</v>
      </c>
      <c r="F214" s="74">
        <v>100</v>
      </c>
      <c r="G214" s="80">
        <v>40</v>
      </c>
      <c r="H214" s="74">
        <v>3.2</v>
      </c>
      <c r="I214" s="74">
        <v>0.4</v>
      </c>
      <c r="J214" s="74">
        <v>20.399999999999999</v>
      </c>
      <c r="K214" s="74">
        <v>100</v>
      </c>
      <c r="L214" s="82" t="s">
        <v>43</v>
      </c>
      <c r="M214" s="78" t="s">
        <v>46</v>
      </c>
    </row>
    <row r="215" spans="1:13" x14ac:dyDescent="0.25">
      <c r="A215" s="87" t="s">
        <v>25</v>
      </c>
      <c r="B215" s="74"/>
      <c r="C215" s="237">
        <f>SUM(C208:C214)</f>
        <v>24.448</v>
      </c>
      <c r="D215" s="237">
        <f>SUM(D208:D214)</f>
        <v>26.462</v>
      </c>
      <c r="E215" s="101">
        <f>SUM(E208:E214)</f>
        <v>103.22300000000001</v>
      </c>
      <c r="F215" s="237">
        <f>SUM(F208:F214)</f>
        <v>750.17000000000007</v>
      </c>
      <c r="G215" s="234"/>
      <c r="H215" s="237">
        <f>SUM(H208:H214)</f>
        <v>27.11</v>
      </c>
      <c r="I215" s="237">
        <f>SUM(I208:I214)</f>
        <v>30.109999999999996</v>
      </c>
      <c r="J215" s="237">
        <f>SUM(J208:J214)</f>
        <v>111</v>
      </c>
      <c r="K215" s="237">
        <f>SUM(K208:K214)</f>
        <v>824.56999999999994</v>
      </c>
      <c r="L215" s="234"/>
      <c r="M215" s="55"/>
    </row>
    <row r="216" spans="1:13" x14ac:dyDescent="0.25">
      <c r="A216" s="325" t="s">
        <v>165</v>
      </c>
      <c r="B216" s="320"/>
      <c r="C216" s="321"/>
      <c r="D216" s="321"/>
      <c r="E216" s="321"/>
      <c r="F216" s="321"/>
      <c r="G216" s="320"/>
      <c r="H216" s="320"/>
      <c r="I216" s="320"/>
      <c r="J216" s="320"/>
      <c r="K216" s="320"/>
      <c r="L216" s="320"/>
      <c r="M216" s="328"/>
    </row>
    <row r="217" spans="1:13" x14ac:dyDescent="0.25">
      <c r="A217" s="200" t="s">
        <v>198</v>
      </c>
      <c r="B217" s="99">
        <v>100</v>
      </c>
      <c r="C217" s="74">
        <v>5.8</v>
      </c>
      <c r="D217" s="74">
        <v>4.43</v>
      </c>
      <c r="E217" s="75">
        <v>32.64</v>
      </c>
      <c r="F217" s="74">
        <v>190.5</v>
      </c>
      <c r="G217" s="99">
        <v>100</v>
      </c>
      <c r="H217" s="74">
        <v>5.8</v>
      </c>
      <c r="I217" s="74">
        <v>4.43</v>
      </c>
      <c r="J217" s="74">
        <v>32.64</v>
      </c>
      <c r="K217" s="74">
        <v>190.5</v>
      </c>
      <c r="L217" s="82" t="s">
        <v>199</v>
      </c>
      <c r="M217" s="78" t="s">
        <v>200</v>
      </c>
    </row>
    <row r="218" spans="1:13" ht="12" customHeight="1" x14ac:dyDescent="0.25">
      <c r="A218" s="55" t="s">
        <v>169</v>
      </c>
      <c r="B218" s="64">
        <v>0</v>
      </c>
      <c r="C218" s="102">
        <v>0</v>
      </c>
      <c r="D218" s="102">
        <v>0</v>
      </c>
      <c r="E218" s="103">
        <v>0</v>
      </c>
      <c r="F218" s="102">
        <v>0</v>
      </c>
      <c r="G218" s="99">
        <v>100</v>
      </c>
      <c r="H218" s="102">
        <v>0.04</v>
      </c>
      <c r="I218" s="102">
        <v>0.04</v>
      </c>
      <c r="J218" s="102">
        <v>9.8000000000000007</v>
      </c>
      <c r="K218" s="102">
        <v>47</v>
      </c>
      <c r="L218" s="80">
        <v>338</v>
      </c>
      <c r="M218" s="55" t="s">
        <v>96</v>
      </c>
    </row>
    <row r="219" spans="1:13" ht="12" customHeight="1" x14ac:dyDescent="0.25">
      <c r="A219" s="78" t="s">
        <v>22</v>
      </c>
      <c r="B219" s="84" t="s">
        <v>23</v>
      </c>
      <c r="C219" s="84">
        <v>7.0000000000000007E-2</v>
      </c>
      <c r="D219" s="84">
        <v>0.02</v>
      </c>
      <c r="E219" s="114">
        <v>15</v>
      </c>
      <c r="F219" s="84">
        <v>60</v>
      </c>
      <c r="G219" s="84" t="s">
        <v>23</v>
      </c>
      <c r="H219" s="84">
        <v>7.0000000000000007E-2</v>
      </c>
      <c r="I219" s="84">
        <v>0.02</v>
      </c>
      <c r="J219" s="84">
        <v>15</v>
      </c>
      <c r="K219" s="84">
        <v>60</v>
      </c>
      <c r="L219" s="84">
        <v>685</v>
      </c>
      <c r="M219" s="94" t="s">
        <v>24</v>
      </c>
    </row>
    <row r="220" spans="1:13" s="69" customFormat="1" x14ac:dyDescent="0.25">
      <c r="A220" s="87" t="s">
        <v>25</v>
      </c>
      <c r="B220" s="234"/>
      <c r="C220" s="88">
        <f>SUM(C217:C219)</f>
        <v>5.87</v>
      </c>
      <c r="D220" s="88">
        <f>SUM(D217:D219)</f>
        <v>4.4499999999999993</v>
      </c>
      <c r="E220" s="89">
        <f>SUM(E217:E219)</f>
        <v>47.64</v>
      </c>
      <c r="F220" s="88">
        <f>SUM(F217:F219)</f>
        <v>250.5</v>
      </c>
      <c r="G220" s="234"/>
      <c r="H220" s="237">
        <f>SUM(H217:H219)</f>
        <v>5.91</v>
      </c>
      <c r="I220" s="237">
        <f>SUM(I217:I219)</f>
        <v>4.4899999999999993</v>
      </c>
      <c r="J220" s="237">
        <f>SUM(J217:J219)</f>
        <v>57.44</v>
      </c>
      <c r="K220" s="237">
        <f>SUM(K217:K219)</f>
        <v>297.5</v>
      </c>
      <c r="L220" s="234"/>
      <c r="M220" s="55"/>
    </row>
    <row r="221" spans="1:13" s="69" customFormat="1" x14ac:dyDescent="0.25">
      <c r="A221" s="87" t="s">
        <v>47</v>
      </c>
      <c r="B221" s="234"/>
      <c r="C221" s="237">
        <f>SUM(C206,C215,C220)</f>
        <v>46.547999999999995</v>
      </c>
      <c r="D221" s="237">
        <f>SUM(D206,D215,D220)</f>
        <v>49.481999999999999</v>
      </c>
      <c r="E221" s="101">
        <f>SUM(E206,E215,E220)</f>
        <v>238.85300000000001</v>
      </c>
      <c r="F221" s="237">
        <f>SUM(F206,F215,F220)</f>
        <v>1588.0700000000002</v>
      </c>
      <c r="G221" s="234"/>
      <c r="H221" s="237">
        <f>SUM(H206,H215,H220)</f>
        <v>53.870000000000005</v>
      </c>
      <c r="I221" s="237">
        <f>SUM(I206,I215,I220)</f>
        <v>62.6</v>
      </c>
      <c r="J221" s="237">
        <f>SUM(J206,J215,J220)</f>
        <v>292.24</v>
      </c>
      <c r="K221" s="237">
        <f>SUM(K206,K215,K220)</f>
        <v>1961.87</v>
      </c>
      <c r="L221" s="234"/>
      <c r="M221" s="55"/>
    </row>
    <row r="222" spans="1:13" x14ac:dyDescent="0.25">
      <c r="A222" s="319" t="s">
        <v>88</v>
      </c>
      <c r="B222" s="320"/>
      <c r="C222" s="320"/>
      <c r="D222" s="320"/>
      <c r="E222" s="320"/>
      <c r="F222" s="320"/>
      <c r="G222" s="320"/>
      <c r="H222" s="320"/>
      <c r="I222" s="320"/>
      <c r="J222" s="320"/>
      <c r="K222" s="320"/>
      <c r="L222" s="321"/>
      <c r="M222" s="322"/>
    </row>
    <row r="223" spans="1:13" s="69" customFormat="1" ht="10.5" customHeight="1" x14ac:dyDescent="0.25">
      <c r="A223" s="323" t="s">
        <v>2</v>
      </c>
      <c r="B223" s="325" t="s">
        <v>3</v>
      </c>
      <c r="C223" s="320"/>
      <c r="D223" s="320"/>
      <c r="E223" s="320"/>
      <c r="F223" s="320"/>
      <c r="G223" s="326" t="s">
        <v>160</v>
      </c>
      <c r="H223" s="326"/>
      <c r="I223" s="326"/>
      <c r="J223" s="326"/>
      <c r="K223" s="326"/>
      <c r="L223" s="323" t="s">
        <v>4</v>
      </c>
      <c r="M223" s="323" t="s">
        <v>5</v>
      </c>
    </row>
    <row r="224" spans="1:13" s="69" customFormat="1" ht="15.75" customHeight="1" x14ac:dyDescent="0.25">
      <c r="A224" s="324"/>
      <c r="B224" s="70" t="s">
        <v>6</v>
      </c>
      <c r="C224" s="236" t="s">
        <v>120</v>
      </c>
      <c r="D224" s="236" t="s">
        <v>121</v>
      </c>
      <c r="E224" s="186" t="s">
        <v>9</v>
      </c>
      <c r="F224" s="236" t="s">
        <v>10</v>
      </c>
      <c r="G224" s="70" t="s">
        <v>6</v>
      </c>
      <c r="H224" s="236" t="s">
        <v>120</v>
      </c>
      <c r="I224" s="236" t="s">
        <v>121</v>
      </c>
      <c r="J224" s="236" t="s">
        <v>9</v>
      </c>
      <c r="K224" s="73" t="s">
        <v>10</v>
      </c>
      <c r="L224" s="324"/>
      <c r="M224" s="324"/>
    </row>
    <row r="225" spans="1:13" ht="10.5" customHeight="1" x14ac:dyDescent="0.25">
      <c r="A225" s="327" t="s">
        <v>11</v>
      </c>
      <c r="B225" s="327"/>
      <c r="C225" s="327"/>
      <c r="D225" s="327"/>
      <c r="E225" s="327"/>
      <c r="F225" s="327"/>
      <c r="G225" s="327"/>
      <c r="H225" s="323"/>
      <c r="I225" s="323"/>
      <c r="J225" s="323"/>
      <c r="K225" s="323"/>
      <c r="L225" s="327"/>
      <c r="M225" s="327"/>
    </row>
    <row r="226" spans="1:13" x14ac:dyDescent="0.25">
      <c r="A226" s="55" t="s">
        <v>244</v>
      </c>
      <c r="B226" s="74">
        <v>90</v>
      </c>
      <c r="C226" s="74">
        <v>10.4</v>
      </c>
      <c r="D226" s="74">
        <v>12.6</v>
      </c>
      <c r="E226" s="74">
        <v>9.06</v>
      </c>
      <c r="F226" s="74">
        <v>207.09</v>
      </c>
      <c r="G226" s="74">
        <v>100</v>
      </c>
      <c r="H226" s="74">
        <v>11.63</v>
      </c>
      <c r="I226" s="74">
        <v>14.08</v>
      </c>
      <c r="J226" s="74">
        <v>10.08</v>
      </c>
      <c r="K226" s="74">
        <v>230.1</v>
      </c>
      <c r="L226" s="82" t="s">
        <v>245</v>
      </c>
      <c r="M226" s="55" t="s">
        <v>246</v>
      </c>
    </row>
    <row r="227" spans="1:13" x14ac:dyDescent="0.25">
      <c r="A227" s="81" t="s">
        <v>151</v>
      </c>
      <c r="B227" s="82">
        <v>5</v>
      </c>
      <c r="C227" s="82">
        <v>0.04</v>
      </c>
      <c r="D227" s="82">
        <v>3.6</v>
      </c>
      <c r="E227" s="83">
        <v>0.06</v>
      </c>
      <c r="F227" s="82">
        <v>33</v>
      </c>
      <c r="G227" s="82">
        <v>5</v>
      </c>
      <c r="H227" s="84">
        <v>0.04</v>
      </c>
      <c r="I227" s="84">
        <v>3.6</v>
      </c>
      <c r="J227" s="84">
        <v>0.06</v>
      </c>
      <c r="K227" s="84">
        <v>33</v>
      </c>
      <c r="L227" s="97" t="s">
        <v>152</v>
      </c>
      <c r="M227" s="55" t="s">
        <v>153</v>
      </c>
    </row>
    <row r="228" spans="1:13" ht="10.5" customHeight="1" x14ac:dyDescent="0.25">
      <c r="A228" s="78" t="s">
        <v>97</v>
      </c>
      <c r="B228" s="82">
        <v>150</v>
      </c>
      <c r="C228" s="82">
        <v>3.06</v>
      </c>
      <c r="D228" s="82">
        <v>4.8</v>
      </c>
      <c r="E228" s="83">
        <v>20.440000000000001</v>
      </c>
      <c r="F228" s="82">
        <v>137.25</v>
      </c>
      <c r="G228" s="82">
        <v>180</v>
      </c>
      <c r="H228" s="82">
        <v>3.68</v>
      </c>
      <c r="I228" s="82">
        <v>5.76</v>
      </c>
      <c r="J228" s="82">
        <v>24.53</v>
      </c>
      <c r="K228" s="82">
        <v>164.7</v>
      </c>
      <c r="L228" s="82">
        <v>312</v>
      </c>
      <c r="M228" s="55" t="s">
        <v>98</v>
      </c>
    </row>
    <row r="229" spans="1:13" ht="10.5" customHeight="1" x14ac:dyDescent="0.25">
      <c r="A229" s="81" t="s">
        <v>54</v>
      </c>
      <c r="B229" s="82" t="s">
        <v>55</v>
      </c>
      <c r="C229" s="82">
        <v>0.13</v>
      </c>
      <c r="D229" s="82">
        <v>0.02</v>
      </c>
      <c r="E229" s="83">
        <v>15.2</v>
      </c>
      <c r="F229" s="82">
        <v>62</v>
      </c>
      <c r="G229" s="82" t="s">
        <v>55</v>
      </c>
      <c r="H229" s="82">
        <v>0.13</v>
      </c>
      <c r="I229" s="82">
        <v>0.02</v>
      </c>
      <c r="J229" s="82">
        <v>15.2</v>
      </c>
      <c r="K229" s="82">
        <v>62</v>
      </c>
      <c r="L229" s="84">
        <v>686</v>
      </c>
      <c r="M229" s="85" t="s">
        <v>56</v>
      </c>
    </row>
    <row r="230" spans="1:13" x14ac:dyDescent="0.25">
      <c r="A230" s="86" t="s">
        <v>45</v>
      </c>
      <c r="B230" s="82">
        <v>40</v>
      </c>
      <c r="C230" s="82">
        <f>1.6*2</f>
        <v>3.2</v>
      </c>
      <c r="D230" s="82">
        <f>0.2*2</f>
        <v>0.4</v>
      </c>
      <c r="E230" s="83">
        <f>10.2*2</f>
        <v>20.399999999999999</v>
      </c>
      <c r="F230" s="82">
        <v>100</v>
      </c>
      <c r="G230" s="82">
        <v>60</v>
      </c>
      <c r="H230" s="82">
        <v>4.8</v>
      </c>
      <c r="I230" s="82">
        <v>0.6</v>
      </c>
      <c r="J230" s="83">
        <v>30.6</v>
      </c>
      <c r="K230" s="82">
        <v>150</v>
      </c>
      <c r="L230" s="82" t="s">
        <v>43</v>
      </c>
      <c r="M230" s="78" t="s">
        <v>46</v>
      </c>
    </row>
    <row r="231" spans="1:13" x14ac:dyDescent="0.25">
      <c r="A231" s="87" t="s">
        <v>25</v>
      </c>
      <c r="B231" s="234"/>
      <c r="C231" s="237">
        <f>SUM(C226:C230)</f>
        <v>16.830000000000002</v>
      </c>
      <c r="D231" s="237">
        <f>SUM(D226:D230)</f>
        <v>21.419999999999998</v>
      </c>
      <c r="E231" s="101">
        <f>SUM(E226:E230)</f>
        <v>65.16</v>
      </c>
      <c r="F231" s="237">
        <f>SUM(F226:F230)</f>
        <v>539.34</v>
      </c>
      <c r="G231" s="234"/>
      <c r="H231" s="237">
        <f>SUM(H226:H230)</f>
        <v>20.28</v>
      </c>
      <c r="I231" s="237">
        <f>SUM(I226:I230)</f>
        <v>24.06</v>
      </c>
      <c r="J231" s="237">
        <f>SUM(J226:J230)</f>
        <v>80.47</v>
      </c>
      <c r="K231" s="237">
        <f>SUM(K226:K230)</f>
        <v>639.79999999999995</v>
      </c>
      <c r="L231" s="234"/>
      <c r="M231" s="55"/>
    </row>
    <row r="232" spans="1:13" x14ac:dyDescent="0.25">
      <c r="A232" s="325" t="s">
        <v>26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8"/>
    </row>
    <row r="233" spans="1:13" s="278" customFormat="1" x14ac:dyDescent="0.25">
      <c r="A233" s="272" t="s">
        <v>27</v>
      </c>
      <c r="B233" s="286" t="s">
        <v>28</v>
      </c>
      <c r="C233" s="281">
        <v>1.6</v>
      </c>
      <c r="D233" s="281">
        <v>5.3</v>
      </c>
      <c r="E233" s="289">
        <v>8.4</v>
      </c>
      <c r="F233" s="281">
        <v>87.5</v>
      </c>
      <c r="G233" s="290" t="s">
        <v>164</v>
      </c>
      <c r="H233" s="281">
        <v>2</v>
      </c>
      <c r="I233" s="281">
        <v>6.59</v>
      </c>
      <c r="J233" s="281">
        <v>10.45</v>
      </c>
      <c r="K233" s="281">
        <v>108.33</v>
      </c>
      <c r="L233" s="274" t="s">
        <v>29</v>
      </c>
      <c r="M233" s="284" t="s">
        <v>30</v>
      </c>
    </row>
    <row r="234" spans="1:13" x14ac:dyDescent="0.25">
      <c r="A234" s="85" t="s">
        <v>154</v>
      </c>
      <c r="B234" s="74">
        <v>90</v>
      </c>
      <c r="C234" s="74">
        <v>13.1</v>
      </c>
      <c r="D234" s="74">
        <v>13.9</v>
      </c>
      <c r="E234" s="74">
        <v>12.6</v>
      </c>
      <c r="F234" s="74">
        <v>229</v>
      </c>
      <c r="G234" s="74">
        <v>100</v>
      </c>
      <c r="H234" s="74">
        <v>14.57</v>
      </c>
      <c r="I234" s="74">
        <v>15.5</v>
      </c>
      <c r="J234" s="74">
        <v>14</v>
      </c>
      <c r="K234" s="74">
        <v>255</v>
      </c>
      <c r="L234" s="74" t="s">
        <v>155</v>
      </c>
      <c r="M234" s="78" t="s">
        <v>156</v>
      </c>
    </row>
    <row r="235" spans="1:13" x14ac:dyDescent="0.25">
      <c r="A235" s="55" t="s">
        <v>135</v>
      </c>
      <c r="B235" s="99">
        <v>150</v>
      </c>
      <c r="C235" s="102">
        <v>2.6</v>
      </c>
      <c r="D235" s="102">
        <v>11.8</v>
      </c>
      <c r="E235" s="103">
        <v>12.81</v>
      </c>
      <c r="F235" s="102">
        <v>163.5</v>
      </c>
      <c r="G235" s="84">
        <v>180</v>
      </c>
      <c r="H235" s="84">
        <v>3.1</v>
      </c>
      <c r="I235" s="84">
        <v>13.3</v>
      </c>
      <c r="J235" s="84">
        <v>15.37</v>
      </c>
      <c r="K235" s="84">
        <v>196.2</v>
      </c>
      <c r="L235" s="82">
        <v>541</v>
      </c>
      <c r="M235" s="78" t="s">
        <v>136</v>
      </c>
    </row>
    <row r="236" spans="1:13" ht="11.25" customHeight="1" x14ac:dyDescent="0.25">
      <c r="A236" s="55" t="s">
        <v>102</v>
      </c>
      <c r="B236" s="84">
        <v>200</v>
      </c>
      <c r="C236" s="102">
        <v>0.33</v>
      </c>
      <c r="D236" s="102">
        <v>0</v>
      </c>
      <c r="E236" s="103">
        <v>22.78</v>
      </c>
      <c r="F236" s="102">
        <v>94.44</v>
      </c>
      <c r="G236" s="84">
        <v>200</v>
      </c>
      <c r="H236" s="102">
        <v>0.33</v>
      </c>
      <c r="I236" s="102">
        <v>0</v>
      </c>
      <c r="J236" s="102">
        <v>22.78</v>
      </c>
      <c r="K236" s="102">
        <v>94.44</v>
      </c>
      <c r="L236" s="80" t="s">
        <v>103</v>
      </c>
      <c r="M236" s="78" t="s">
        <v>104</v>
      </c>
    </row>
    <row r="237" spans="1:13" x14ac:dyDescent="0.25">
      <c r="A237" s="86" t="s">
        <v>42</v>
      </c>
      <c r="B237" s="99">
        <v>40</v>
      </c>
      <c r="C237" s="77">
        <v>2.6</v>
      </c>
      <c r="D237" s="77">
        <v>0.4</v>
      </c>
      <c r="E237" s="77">
        <v>17.2</v>
      </c>
      <c r="F237" s="77">
        <v>85</v>
      </c>
      <c r="G237" s="107">
        <v>40</v>
      </c>
      <c r="H237" s="74">
        <v>2.6</v>
      </c>
      <c r="I237" s="74">
        <v>0.4</v>
      </c>
      <c r="J237" s="74">
        <v>17.2</v>
      </c>
      <c r="K237" s="74">
        <v>85</v>
      </c>
      <c r="L237" s="74" t="s">
        <v>43</v>
      </c>
      <c r="M237" s="55" t="s">
        <v>44</v>
      </c>
    </row>
    <row r="238" spans="1:13" x14ac:dyDescent="0.25">
      <c r="A238" s="86" t="s">
        <v>45</v>
      </c>
      <c r="B238" s="64">
        <v>40</v>
      </c>
      <c r="C238" s="74">
        <v>3.2</v>
      </c>
      <c r="D238" s="74">
        <v>0.4</v>
      </c>
      <c r="E238" s="74">
        <v>20.399999999999999</v>
      </c>
      <c r="F238" s="74">
        <v>100</v>
      </c>
      <c r="G238" s="80">
        <v>40</v>
      </c>
      <c r="H238" s="74">
        <v>3.2</v>
      </c>
      <c r="I238" s="74">
        <v>0.4</v>
      </c>
      <c r="J238" s="74">
        <v>20.399999999999999</v>
      </c>
      <c r="K238" s="74">
        <v>100</v>
      </c>
      <c r="L238" s="82" t="s">
        <v>43</v>
      </c>
      <c r="M238" s="78" t="s">
        <v>46</v>
      </c>
    </row>
    <row r="239" spans="1:13" x14ac:dyDescent="0.25">
      <c r="A239" s="87" t="s">
        <v>25</v>
      </c>
      <c r="B239" s="74"/>
      <c r="C239" s="237">
        <f>SUM(C233:C238)</f>
        <v>23.43</v>
      </c>
      <c r="D239" s="237">
        <f>SUM(D233:D238)</f>
        <v>31.799999999999997</v>
      </c>
      <c r="E239" s="101">
        <f>SUM(E233:E238)</f>
        <v>94.19</v>
      </c>
      <c r="F239" s="237">
        <f>SUM(F233:F238)</f>
        <v>759.44</v>
      </c>
      <c r="G239" s="234"/>
      <c r="H239" s="237">
        <f>SUM(H233:H238)</f>
        <v>25.8</v>
      </c>
      <c r="I239" s="237">
        <f>SUM(I233:I238)</f>
        <v>36.19</v>
      </c>
      <c r="J239" s="237">
        <f>SUM(J233:J238)</f>
        <v>100.19999999999999</v>
      </c>
      <c r="K239" s="237">
        <f>SUM(K233:K238)</f>
        <v>838.97</v>
      </c>
      <c r="L239" s="234"/>
      <c r="M239" s="55"/>
    </row>
    <row r="240" spans="1:13" x14ac:dyDescent="0.25">
      <c r="A240" s="325" t="s">
        <v>165</v>
      </c>
      <c r="B240" s="320"/>
      <c r="C240" s="320"/>
      <c r="D240" s="320"/>
      <c r="E240" s="320"/>
      <c r="F240" s="320"/>
      <c r="G240" s="320"/>
      <c r="H240" s="320"/>
      <c r="I240" s="320"/>
      <c r="J240" s="320"/>
      <c r="K240" s="320"/>
      <c r="L240" s="320"/>
      <c r="M240" s="328"/>
    </row>
    <row r="241" spans="1:13" x14ac:dyDescent="0.25">
      <c r="A241" s="78" t="s">
        <v>166</v>
      </c>
      <c r="B241" s="64">
        <v>100</v>
      </c>
      <c r="C241" s="74">
        <v>9.77</v>
      </c>
      <c r="D241" s="74">
        <v>11.6</v>
      </c>
      <c r="E241" s="74">
        <v>29.23</v>
      </c>
      <c r="F241" s="74">
        <v>264.02</v>
      </c>
      <c r="G241" s="80">
        <v>100</v>
      </c>
      <c r="H241" s="74">
        <v>9.77</v>
      </c>
      <c r="I241" s="74">
        <v>11.6</v>
      </c>
      <c r="J241" s="74">
        <v>29.23</v>
      </c>
      <c r="K241" s="74">
        <v>264.02</v>
      </c>
      <c r="L241" s="82" t="s">
        <v>167</v>
      </c>
      <c r="M241" s="78" t="s">
        <v>168</v>
      </c>
    </row>
    <row r="242" spans="1:13" ht="12" customHeight="1" x14ac:dyDescent="0.25">
      <c r="A242" s="55" t="s">
        <v>169</v>
      </c>
      <c r="B242" s="64">
        <v>0</v>
      </c>
      <c r="C242" s="102">
        <v>0</v>
      </c>
      <c r="D242" s="102">
        <v>0</v>
      </c>
      <c r="E242" s="103">
        <v>0</v>
      </c>
      <c r="F242" s="102">
        <v>0</v>
      </c>
      <c r="G242" s="99">
        <v>100</v>
      </c>
      <c r="H242" s="102">
        <v>0.04</v>
      </c>
      <c r="I242" s="102">
        <v>0.04</v>
      </c>
      <c r="J242" s="102">
        <v>9.8000000000000007</v>
      </c>
      <c r="K242" s="102">
        <v>47</v>
      </c>
      <c r="L242" s="80">
        <v>338</v>
      </c>
      <c r="M242" s="55" t="s">
        <v>96</v>
      </c>
    </row>
    <row r="243" spans="1:13" x14ac:dyDescent="0.25">
      <c r="A243" s="86" t="s">
        <v>201</v>
      </c>
      <c r="B243" s="99">
        <v>200</v>
      </c>
      <c r="C243" s="74">
        <v>7.0000000000000007E-2</v>
      </c>
      <c r="D243" s="74">
        <v>0.04</v>
      </c>
      <c r="E243" s="75">
        <v>27.04</v>
      </c>
      <c r="F243" s="74">
        <v>111.6</v>
      </c>
      <c r="G243" s="102">
        <v>200</v>
      </c>
      <c r="H243" s="74">
        <v>7.0000000000000007E-2</v>
      </c>
      <c r="I243" s="74">
        <v>0.04</v>
      </c>
      <c r="J243" s="74">
        <v>27.04</v>
      </c>
      <c r="K243" s="74">
        <v>111.6</v>
      </c>
      <c r="L243" s="206">
        <v>247</v>
      </c>
      <c r="M243" s="78" t="s">
        <v>202</v>
      </c>
    </row>
    <row r="244" spans="1:13" s="69" customFormat="1" x14ac:dyDescent="0.25">
      <c r="A244" s="87" t="s">
        <v>25</v>
      </c>
      <c r="B244" s="234"/>
      <c r="C244" s="237">
        <f>SUM(C241:C243)</f>
        <v>9.84</v>
      </c>
      <c r="D244" s="237">
        <f>SUM(D241:D243)</f>
        <v>11.639999999999999</v>
      </c>
      <c r="E244" s="101">
        <f>SUM(E241:E243)</f>
        <v>56.269999999999996</v>
      </c>
      <c r="F244" s="237">
        <f>SUM(F241:F243)</f>
        <v>375.62</v>
      </c>
      <c r="G244" s="234"/>
      <c r="H244" s="237">
        <f>SUM(H241:H243)</f>
        <v>9.879999999999999</v>
      </c>
      <c r="I244" s="237">
        <f>SUM(I241:I243)</f>
        <v>11.679999999999998</v>
      </c>
      <c r="J244" s="237">
        <f>SUM(J241:J243)</f>
        <v>66.069999999999993</v>
      </c>
      <c r="K244" s="237">
        <f>SUM(K241:K243)</f>
        <v>422.62</v>
      </c>
      <c r="L244" s="234"/>
      <c r="M244" s="55"/>
    </row>
    <row r="245" spans="1:13" s="69" customFormat="1" x14ac:dyDescent="0.25">
      <c r="A245" s="87" t="s">
        <v>47</v>
      </c>
      <c r="B245" s="234"/>
      <c r="C245" s="237">
        <f>SUM(C231,C239,C244)</f>
        <v>50.100000000000009</v>
      </c>
      <c r="D245" s="237">
        <f>SUM(D231,D239,D244)</f>
        <v>64.86</v>
      </c>
      <c r="E245" s="101">
        <f>SUM(E231,E239,E244)</f>
        <v>215.62</v>
      </c>
      <c r="F245" s="237">
        <f>SUM(F231,F239,F244)</f>
        <v>1674.4</v>
      </c>
      <c r="G245" s="234"/>
      <c r="H245" s="237">
        <f>SUM(H231,H239,H244)</f>
        <v>55.959999999999994</v>
      </c>
      <c r="I245" s="237">
        <f>SUM(I231,I239,I244)</f>
        <v>71.929999999999993</v>
      </c>
      <c r="J245" s="237">
        <f>SUM(J231,J239,J244)</f>
        <v>246.73999999999998</v>
      </c>
      <c r="K245" s="237">
        <f>SUM(K231,K239,K244)</f>
        <v>1901.3899999999999</v>
      </c>
      <c r="L245" s="234"/>
      <c r="M245" s="55"/>
    </row>
    <row r="246" spans="1:13" s="69" customFormat="1" x14ac:dyDescent="0.25">
      <c r="A246" s="207"/>
      <c r="B246" s="242"/>
      <c r="C246" s="235"/>
      <c r="D246" s="235"/>
      <c r="E246" s="214"/>
      <c r="F246" s="235"/>
      <c r="G246" s="242"/>
      <c r="H246" s="235"/>
      <c r="I246" s="235"/>
      <c r="J246" s="235"/>
      <c r="K246" s="235"/>
      <c r="L246" s="242"/>
      <c r="M246" s="211"/>
    </row>
    <row r="247" spans="1:13" s="69" customFormat="1" x14ac:dyDescent="0.25">
      <c r="A247" s="215"/>
      <c r="B247" s="198"/>
      <c r="C247" s="240"/>
      <c r="D247" s="240"/>
      <c r="E247" s="204"/>
      <c r="F247" s="240"/>
      <c r="G247" s="198"/>
      <c r="H247" s="240"/>
      <c r="I247" s="240"/>
      <c r="J247" s="240"/>
      <c r="K247" s="240"/>
      <c r="L247" s="198"/>
      <c r="M247" s="124"/>
    </row>
    <row r="248" spans="1:13" x14ac:dyDescent="0.25">
      <c r="A248" s="326" t="s">
        <v>105</v>
      </c>
      <c r="B248" s="326"/>
      <c r="C248" s="326"/>
      <c r="D248" s="326"/>
      <c r="E248" s="326"/>
      <c r="F248" s="326"/>
      <c r="G248" s="326"/>
      <c r="H248" s="326"/>
      <c r="I248" s="326"/>
      <c r="J248" s="326"/>
      <c r="K248" s="326"/>
      <c r="L248" s="326"/>
      <c r="M248" s="326"/>
    </row>
    <row r="249" spans="1:13" s="69" customFormat="1" ht="10.5" customHeight="1" x14ac:dyDescent="0.25">
      <c r="A249" s="323" t="s">
        <v>2</v>
      </c>
      <c r="B249" s="325" t="s">
        <v>3</v>
      </c>
      <c r="C249" s="320"/>
      <c r="D249" s="320"/>
      <c r="E249" s="320"/>
      <c r="F249" s="320"/>
      <c r="G249" s="326" t="s">
        <v>160</v>
      </c>
      <c r="H249" s="326"/>
      <c r="I249" s="326"/>
      <c r="J249" s="326"/>
      <c r="K249" s="326"/>
      <c r="L249" s="323" t="s">
        <v>4</v>
      </c>
      <c r="M249" s="323" t="s">
        <v>5</v>
      </c>
    </row>
    <row r="250" spans="1:13" s="69" customFormat="1" ht="16.5" customHeight="1" x14ac:dyDescent="0.25">
      <c r="A250" s="324"/>
      <c r="B250" s="70" t="s">
        <v>6</v>
      </c>
      <c r="C250" s="236" t="s">
        <v>120</v>
      </c>
      <c r="D250" s="236" t="s">
        <v>121</v>
      </c>
      <c r="E250" s="186" t="s">
        <v>9</v>
      </c>
      <c r="F250" s="236" t="s">
        <v>10</v>
      </c>
      <c r="G250" s="70" t="s">
        <v>6</v>
      </c>
      <c r="H250" s="236" t="s">
        <v>120</v>
      </c>
      <c r="I250" s="236" t="s">
        <v>121</v>
      </c>
      <c r="J250" s="236" t="s">
        <v>9</v>
      </c>
      <c r="K250" s="73" t="s">
        <v>10</v>
      </c>
      <c r="L250" s="324"/>
      <c r="M250" s="324"/>
    </row>
    <row r="251" spans="1:13" ht="11.25" customHeight="1" x14ac:dyDescent="0.25">
      <c r="A251" s="327" t="s">
        <v>11</v>
      </c>
      <c r="B251" s="327"/>
      <c r="C251" s="323"/>
      <c r="D251" s="323"/>
      <c r="E251" s="323"/>
      <c r="F251" s="323"/>
      <c r="G251" s="327"/>
      <c r="H251" s="323"/>
      <c r="I251" s="323"/>
      <c r="J251" s="323"/>
      <c r="K251" s="323"/>
      <c r="L251" s="327"/>
      <c r="M251" s="327"/>
    </row>
    <row r="252" spans="1:13" ht="12.75" customHeight="1" x14ac:dyDescent="0.25">
      <c r="A252" s="78" t="s">
        <v>157</v>
      </c>
      <c r="B252" s="64">
        <v>120</v>
      </c>
      <c r="C252" s="74">
        <v>16.47</v>
      </c>
      <c r="D252" s="74">
        <v>6.98</v>
      </c>
      <c r="E252" s="74">
        <v>25.12</v>
      </c>
      <c r="F252" s="74">
        <v>233.1</v>
      </c>
      <c r="G252" s="205">
        <v>150</v>
      </c>
      <c r="H252" s="74">
        <v>20.59</v>
      </c>
      <c r="I252" s="74">
        <v>8.73</v>
      </c>
      <c r="J252" s="74">
        <v>31.4</v>
      </c>
      <c r="K252" s="74">
        <v>291.36</v>
      </c>
      <c r="L252" s="111" t="s">
        <v>158</v>
      </c>
      <c r="M252" s="55" t="s">
        <v>159</v>
      </c>
    </row>
    <row r="253" spans="1:13" ht="10.5" customHeight="1" x14ac:dyDescent="0.25">
      <c r="A253" s="55" t="s">
        <v>92</v>
      </c>
      <c r="B253" s="76">
        <v>30</v>
      </c>
      <c r="C253" s="84">
        <v>2.16</v>
      </c>
      <c r="D253" s="84">
        <v>2.5499999999999998</v>
      </c>
      <c r="E253" s="114">
        <v>16.649999999999999</v>
      </c>
      <c r="F253" s="84">
        <v>98.4</v>
      </c>
      <c r="G253" s="99">
        <v>50</v>
      </c>
      <c r="H253" s="102">
        <v>3.6</v>
      </c>
      <c r="I253" s="102">
        <v>4.25</v>
      </c>
      <c r="J253" s="102">
        <v>27.75</v>
      </c>
      <c r="K253" s="102">
        <v>164</v>
      </c>
      <c r="L253" s="82" t="s">
        <v>93</v>
      </c>
      <c r="M253" s="55" t="s">
        <v>94</v>
      </c>
    </row>
    <row r="254" spans="1:13" ht="10.5" customHeight="1" x14ac:dyDescent="0.25">
      <c r="A254" s="55" t="s">
        <v>95</v>
      </c>
      <c r="B254" s="64">
        <v>200</v>
      </c>
      <c r="C254" s="102">
        <v>0.8</v>
      </c>
      <c r="D254" s="102">
        <v>0.8</v>
      </c>
      <c r="E254" s="103">
        <v>19.600000000000001</v>
      </c>
      <c r="F254" s="102">
        <v>94</v>
      </c>
      <c r="G254" s="99">
        <v>200</v>
      </c>
      <c r="H254" s="102">
        <v>0.8</v>
      </c>
      <c r="I254" s="102">
        <v>0.8</v>
      </c>
      <c r="J254" s="102">
        <v>19.600000000000001</v>
      </c>
      <c r="K254" s="102">
        <v>94</v>
      </c>
      <c r="L254" s="80">
        <v>338</v>
      </c>
      <c r="M254" s="55" t="s">
        <v>96</v>
      </c>
    </row>
    <row r="255" spans="1:13" ht="12" customHeight="1" x14ac:dyDescent="0.25">
      <c r="A255" s="78" t="s">
        <v>22</v>
      </c>
      <c r="B255" s="84" t="s">
        <v>23</v>
      </c>
      <c r="C255" s="84">
        <v>7.0000000000000007E-2</v>
      </c>
      <c r="D255" s="84">
        <v>0.02</v>
      </c>
      <c r="E255" s="114">
        <v>15</v>
      </c>
      <c r="F255" s="84">
        <v>60</v>
      </c>
      <c r="G255" s="84" t="s">
        <v>23</v>
      </c>
      <c r="H255" s="84">
        <v>7.0000000000000007E-2</v>
      </c>
      <c r="I255" s="84">
        <v>0.02</v>
      </c>
      <c r="J255" s="84">
        <v>15</v>
      </c>
      <c r="K255" s="84">
        <v>60</v>
      </c>
      <c r="L255" s="84">
        <v>685</v>
      </c>
      <c r="M255" s="94" t="s">
        <v>24</v>
      </c>
    </row>
    <row r="256" spans="1:13" x14ac:dyDescent="0.25">
      <c r="A256" s="87" t="s">
        <v>25</v>
      </c>
      <c r="B256" s="234"/>
      <c r="C256" s="237">
        <f>SUM(C252:C255)</f>
        <v>19.5</v>
      </c>
      <c r="D256" s="237">
        <f>SUM(D252:D255)</f>
        <v>10.350000000000001</v>
      </c>
      <c r="E256" s="101">
        <f>SUM(E252:E255)</f>
        <v>76.37</v>
      </c>
      <c r="F256" s="237">
        <f>SUM(F252:F255)</f>
        <v>485.5</v>
      </c>
      <c r="G256" s="234"/>
      <c r="H256" s="237">
        <f>SUM(H252:H255)</f>
        <v>25.060000000000002</v>
      </c>
      <c r="I256" s="237">
        <f>SUM(I252:I255)</f>
        <v>13.8</v>
      </c>
      <c r="J256" s="237">
        <f>SUM(J252:J255)</f>
        <v>93.75</v>
      </c>
      <c r="K256" s="237">
        <f>SUM(K252:K255)</f>
        <v>609.36</v>
      </c>
      <c r="L256" s="234"/>
      <c r="M256" s="55"/>
    </row>
    <row r="257" spans="1:13" x14ac:dyDescent="0.25">
      <c r="A257" s="325" t="s">
        <v>26</v>
      </c>
      <c r="B257" s="320"/>
      <c r="C257" s="320"/>
      <c r="D257" s="320"/>
      <c r="E257" s="320"/>
      <c r="F257" s="320"/>
      <c r="G257" s="320"/>
      <c r="H257" s="320"/>
      <c r="I257" s="320"/>
      <c r="J257" s="320"/>
      <c r="K257" s="320"/>
      <c r="L257" s="320"/>
      <c r="M257" s="328"/>
    </row>
    <row r="258" spans="1:13" s="278" customFormat="1" ht="12" customHeight="1" x14ac:dyDescent="0.25">
      <c r="A258" s="272" t="s">
        <v>258</v>
      </c>
      <c r="B258" s="279">
        <v>200</v>
      </c>
      <c r="C258" s="274">
        <v>1.62</v>
      </c>
      <c r="D258" s="274">
        <v>2.19</v>
      </c>
      <c r="E258" s="274">
        <v>12.81</v>
      </c>
      <c r="F258" s="274">
        <v>77.13</v>
      </c>
      <c r="G258" s="280">
        <v>250</v>
      </c>
      <c r="H258" s="274">
        <v>2.0299999999999998</v>
      </c>
      <c r="I258" s="274">
        <v>2.74</v>
      </c>
      <c r="J258" s="274">
        <v>16.27</v>
      </c>
      <c r="K258" s="274">
        <v>96.41</v>
      </c>
      <c r="L258" s="282" t="s">
        <v>259</v>
      </c>
      <c r="M258" s="284" t="s">
        <v>260</v>
      </c>
    </row>
    <row r="259" spans="1:13" ht="10.5" customHeight="1" x14ac:dyDescent="0.25">
      <c r="A259" s="78" t="s">
        <v>106</v>
      </c>
      <c r="B259" s="82">
        <v>90</v>
      </c>
      <c r="C259" s="75">
        <v>11.1</v>
      </c>
      <c r="D259" s="75">
        <v>14.26</v>
      </c>
      <c r="E259" s="74">
        <v>10.199999999999999</v>
      </c>
      <c r="F259" s="75">
        <v>215.87</v>
      </c>
      <c r="G259" s="64">
        <v>100</v>
      </c>
      <c r="H259" s="74">
        <v>12.3</v>
      </c>
      <c r="I259" s="74">
        <v>15.8</v>
      </c>
      <c r="J259" s="74">
        <v>11.3</v>
      </c>
      <c r="K259" s="74">
        <v>239.86</v>
      </c>
      <c r="L259" s="119" t="s">
        <v>107</v>
      </c>
      <c r="M259" s="55" t="s">
        <v>108</v>
      </c>
    </row>
    <row r="260" spans="1:13" ht="12" customHeight="1" x14ac:dyDescent="0.25">
      <c r="A260" s="86" t="s">
        <v>64</v>
      </c>
      <c r="B260" s="99">
        <v>150</v>
      </c>
      <c r="C260" s="74">
        <v>8.6</v>
      </c>
      <c r="D260" s="74">
        <v>6.09</v>
      </c>
      <c r="E260" s="75">
        <v>38.64</v>
      </c>
      <c r="F260" s="74">
        <v>243.75</v>
      </c>
      <c r="G260" s="84">
        <v>180</v>
      </c>
      <c r="H260" s="84">
        <v>10.32</v>
      </c>
      <c r="I260" s="84">
        <v>7.31</v>
      </c>
      <c r="J260" s="84">
        <v>46.37</v>
      </c>
      <c r="K260" s="84">
        <v>292.5</v>
      </c>
      <c r="L260" s="84" t="s">
        <v>65</v>
      </c>
      <c r="M260" s="100" t="s">
        <v>66</v>
      </c>
    </row>
    <row r="261" spans="1:13" ht="12" customHeight="1" x14ac:dyDescent="0.25">
      <c r="A261" s="86" t="s">
        <v>99</v>
      </c>
      <c r="B261" s="99">
        <v>30</v>
      </c>
      <c r="C261" s="74">
        <v>0.54</v>
      </c>
      <c r="D261" s="74">
        <v>0.03</v>
      </c>
      <c r="E261" s="75">
        <v>0.9</v>
      </c>
      <c r="F261" s="74">
        <v>6.9</v>
      </c>
      <c r="G261" s="102">
        <v>30</v>
      </c>
      <c r="H261" s="74">
        <v>0.54</v>
      </c>
      <c r="I261" s="74">
        <v>0.03</v>
      </c>
      <c r="J261" s="74">
        <v>0.9</v>
      </c>
      <c r="K261" s="74">
        <v>6.9</v>
      </c>
      <c r="L261" s="74" t="s">
        <v>100</v>
      </c>
      <c r="M261" s="78" t="s">
        <v>101</v>
      </c>
    </row>
    <row r="262" spans="1:13" ht="11.25" customHeight="1" x14ac:dyDescent="0.25">
      <c r="A262" s="55" t="s">
        <v>39</v>
      </c>
      <c r="B262" s="84">
        <v>200</v>
      </c>
      <c r="C262" s="102">
        <v>0.15</v>
      </c>
      <c r="D262" s="102">
        <v>0.06</v>
      </c>
      <c r="E262" s="103">
        <v>20.65</v>
      </c>
      <c r="F262" s="102">
        <v>82.9</v>
      </c>
      <c r="G262" s="82">
        <v>200</v>
      </c>
      <c r="H262" s="74">
        <v>0.15</v>
      </c>
      <c r="I262" s="74">
        <v>0.06</v>
      </c>
      <c r="J262" s="74">
        <v>20.65</v>
      </c>
      <c r="K262" s="74">
        <v>82.9</v>
      </c>
      <c r="L262" s="74" t="s">
        <v>40</v>
      </c>
      <c r="M262" s="78" t="s">
        <v>41</v>
      </c>
    </row>
    <row r="263" spans="1:13" x14ac:dyDescent="0.25">
      <c r="A263" s="55" t="s">
        <v>95</v>
      </c>
      <c r="B263" s="64">
        <v>200</v>
      </c>
      <c r="C263" s="102">
        <v>0.8</v>
      </c>
      <c r="D263" s="102">
        <v>0.8</v>
      </c>
      <c r="E263" s="103">
        <v>19.600000000000001</v>
      </c>
      <c r="F263" s="102">
        <v>94</v>
      </c>
      <c r="G263" s="99">
        <v>200</v>
      </c>
      <c r="H263" s="102">
        <v>0.8</v>
      </c>
      <c r="I263" s="102">
        <v>0.8</v>
      </c>
      <c r="J263" s="102">
        <v>19.600000000000001</v>
      </c>
      <c r="K263" s="102">
        <v>94</v>
      </c>
      <c r="L263" s="80">
        <v>338</v>
      </c>
      <c r="M263" s="55" t="s">
        <v>96</v>
      </c>
    </row>
    <row r="264" spans="1:13" x14ac:dyDescent="0.25">
      <c r="A264" s="86" t="s">
        <v>42</v>
      </c>
      <c r="B264" s="99">
        <v>40</v>
      </c>
      <c r="C264" s="77">
        <v>2.6</v>
      </c>
      <c r="D264" s="77">
        <v>0.4</v>
      </c>
      <c r="E264" s="77">
        <v>17.2</v>
      </c>
      <c r="F264" s="77">
        <v>85</v>
      </c>
      <c r="G264" s="107">
        <v>40</v>
      </c>
      <c r="H264" s="74">
        <v>2.6</v>
      </c>
      <c r="I264" s="74">
        <v>0.4</v>
      </c>
      <c r="J264" s="74">
        <v>17.2</v>
      </c>
      <c r="K264" s="74">
        <v>85</v>
      </c>
      <c r="L264" s="74" t="s">
        <v>43</v>
      </c>
      <c r="M264" s="55" t="s">
        <v>44</v>
      </c>
    </row>
    <row r="265" spans="1:13" x14ac:dyDescent="0.25">
      <c r="A265" s="86" t="s">
        <v>45</v>
      </c>
      <c r="B265" s="64">
        <v>40</v>
      </c>
      <c r="C265" s="74">
        <v>3.2</v>
      </c>
      <c r="D265" s="74">
        <v>0.4</v>
      </c>
      <c r="E265" s="74">
        <v>20.399999999999999</v>
      </c>
      <c r="F265" s="74">
        <v>100</v>
      </c>
      <c r="G265" s="80">
        <v>40</v>
      </c>
      <c r="H265" s="74">
        <v>3.2</v>
      </c>
      <c r="I265" s="74">
        <v>0.4</v>
      </c>
      <c r="J265" s="74">
        <v>20.399999999999999</v>
      </c>
      <c r="K265" s="74">
        <v>100</v>
      </c>
      <c r="L265" s="82" t="s">
        <v>43</v>
      </c>
      <c r="M265" s="78" t="s">
        <v>46</v>
      </c>
    </row>
    <row r="266" spans="1:13" x14ac:dyDescent="0.25">
      <c r="A266" s="87" t="s">
        <v>25</v>
      </c>
      <c r="B266" s="74"/>
      <c r="C266" s="237">
        <f>SUM(C258:C265)</f>
        <v>28.61</v>
      </c>
      <c r="D266" s="237">
        <f>SUM(D258:D265)</f>
        <v>24.229999999999997</v>
      </c>
      <c r="E266" s="101">
        <f>SUM(E258:E265)</f>
        <v>140.39999999999998</v>
      </c>
      <c r="F266" s="237">
        <f>SUM(F258:F265)</f>
        <v>905.55</v>
      </c>
      <c r="G266" s="234"/>
      <c r="H266" s="237">
        <f>SUM(H258:H265)</f>
        <v>31.939999999999998</v>
      </c>
      <c r="I266" s="237">
        <f>SUM(I258:I265)</f>
        <v>27.539999999999996</v>
      </c>
      <c r="J266" s="237">
        <f>SUM(J258:J265)</f>
        <v>152.69</v>
      </c>
      <c r="K266" s="237">
        <f>SUM(K258:K265)</f>
        <v>997.56999999999994</v>
      </c>
      <c r="L266" s="234"/>
      <c r="M266" s="55"/>
    </row>
    <row r="267" spans="1:13" x14ac:dyDescent="0.25">
      <c r="A267" s="325" t="s">
        <v>165</v>
      </c>
      <c r="B267" s="320"/>
      <c r="C267" s="321"/>
      <c r="D267" s="321"/>
      <c r="E267" s="321"/>
      <c r="F267" s="321"/>
      <c r="G267" s="321"/>
      <c r="H267" s="321"/>
      <c r="I267" s="321"/>
      <c r="J267" s="321"/>
      <c r="K267" s="321"/>
      <c r="L267" s="321"/>
      <c r="M267" s="322"/>
    </row>
    <row r="268" spans="1:13" x14ac:dyDescent="0.25">
      <c r="A268" s="81" t="s">
        <v>180</v>
      </c>
      <c r="B268" s="64">
        <v>80</v>
      </c>
      <c r="C268" s="74">
        <v>8.2200000000000006</v>
      </c>
      <c r="D268" s="74">
        <v>10.3</v>
      </c>
      <c r="E268" s="75">
        <v>21.86</v>
      </c>
      <c r="F268" s="74">
        <v>212.8</v>
      </c>
      <c r="G268" s="64">
        <v>80</v>
      </c>
      <c r="H268" s="74">
        <v>8.2200000000000006</v>
      </c>
      <c r="I268" s="74">
        <v>10.3</v>
      </c>
      <c r="J268" s="74">
        <v>21.86</v>
      </c>
      <c r="K268" s="74">
        <v>212.8</v>
      </c>
      <c r="L268" s="82">
        <v>420</v>
      </c>
      <c r="M268" s="78" t="s">
        <v>181</v>
      </c>
    </row>
    <row r="269" spans="1:13" ht="12" customHeight="1" x14ac:dyDescent="0.25">
      <c r="A269" s="55" t="s">
        <v>169</v>
      </c>
      <c r="B269" s="64">
        <v>0</v>
      </c>
      <c r="C269" s="102">
        <v>0</v>
      </c>
      <c r="D269" s="102">
        <v>0</v>
      </c>
      <c r="E269" s="103">
        <v>0</v>
      </c>
      <c r="F269" s="102">
        <v>0</v>
      </c>
      <c r="G269" s="99">
        <v>100</v>
      </c>
      <c r="H269" s="102">
        <v>0.04</v>
      </c>
      <c r="I269" s="102">
        <v>0.04</v>
      </c>
      <c r="J269" s="102">
        <v>9.8000000000000007</v>
      </c>
      <c r="K269" s="102">
        <v>47</v>
      </c>
      <c r="L269" s="80">
        <v>338</v>
      </c>
      <c r="M269" s="55" t="s">
        <v>96</v>
      </c>
    </row>
    <row r="270" spans="1:13" ht="11.25" customHeight="1" x14ac:dyDescent="0.25">
      <c r="A270" s="81" t="s">
        <v>54</v>
      </c>
      <c r="B270" s="82" t="s">
        <v>55</v>
      </c>
      <c r="C270" s="82">
        <v>0.13</v>
      </c>
      <c r="D270" s="82">
        <v>0.02</v>
      </c>
      <c r="E270" s="83">
        <v>15.2</v>
      </c>
      <c r="F270" s="82">
        <v>62</v>
      </c>
      <c r="G270" s="82" t="s">
        <v>55</v>
      </c>
      <c r="H270" s="82">
        <v>0.13</v>
      </c>
      <c r="I270" s="82">
        <v>0.02</v>
      </c>
      <c r="J270" s="82">
        <v>15.2</v>
      </c>
      <c r="K270" s="82">
        <v>62</v>
      </c>
      <c r="L270" s="84">
        <v>686</v>
      </c>
      <c r="M270" s="85" t="s">
        <v>56</v>
      </c>
    </row>
    <row r="271" spans="1:13" s="69" customFormat="1" ht="9.75" customHeight="1" x14ac:dyDescent="0.25">
      <c r="A271" s="87" t="s">
        <v>25</v>
      </c>
      <c r="B271" s="234"/>
      <c r="C271" s="237">
        <f>SUM(C268:C270)</f>
        <v>8.3500000000000014</v>
      </c>
      <c r="D271" s="237">
        <f>SUM(D268:D270)</f>
        <v>10.32</v>
      </c>
      <c r="E271" s="101">
        <f>SUM(E268:E270)</f>
        <v>37.06</v>
      </c>
      <c r="F271" s="237">
        <f>SUM(F268:F270)</f>
        <v>274.8</v>
      </c>
      <c r="G271" s="234"/>
      <c r="H271" s="237">
        <f>SUM(H268:H270)</f>
        <v>8.39</v>
      </c>
      <c r="I271" s="237">
        <f>SUM(I268:I270)</f>
        <v>10.36</v>
      </c>
      <c r="J271" s="237">
        <f>SUM(J268:J270)</f>
        <v>46.86</v>
      </c>
      <c r="K271" s="237">
        <f>SUM(K268:K270)</f>
        <v>321.8</v>
      </c>
      <c r="L271" s="234"/>
      <c r="M271" s="55"/>
    </row>
    <row r="272" spans="1:13" s="69" customFormat="1" ht="9.75" customHeight="1" x14ac:dyDescent="0.25">
      <c r="A272" s="87" t="s">
        <v>47</v>
      </c>
      <c r="B272" s="234"/>
      <c r="C272" s="237">
        <f>SUM(C256,C266,C271)</f>
        <v>56.46</v>
      </c>
      <c r="D272" s="237">
        <f>SUM(D256,D266,D271)</f>
        <v>44.9</v>
      </c>
      <c r="E272" s="101">
        <f>SUM(E256,E266,E271)</f>
        <v>253.82999999999998</v>
      </c>
      <c r="F272" s="237">
        <f>SUM(F256,F266,F271)</f>
        <v>1665.85</v>
      </c>
      <c r="G272" s="234"/>
      <c r="H272" s="237">
        <f>SUM(H256,H266,H271)</f>
        <v>65.39</v>
      </c>
      <c r="I272" s="237">
        <f>SUM(I256,I266,I271)</f>
        <v>51.699999999999996</v>
      </c>
      <c r="J272" s="237">
        <f>SUM(J256,J266,J271)</f>
        <v>293.3</v>
      </c>
      <c r="K272" s="237">
        <f>SUM(K256,K266,K271)</f>
        <v>1928.7299999999998</v>
      </c>
      <c r="L272" s="234"/>
      <c r="M272" s="55"/>
    </row>
    <row r="273" spans="1:13" x14ac:dyDescent="0.25">
      <c r="A273" s="326" t="s">
        <v>119</v>
      </c>
      <c r="B273" s="326"/>
      <c r="C273" s="326"/>
      <c r="D273" s="326"/>
      <c r="E273" s="326"/>
      <c r="F273" s="326"/>
      <c r="G273" s="326"/>
      <c r="H273" s="326"/>
      <c r="I273" s="326"/>
      <c r="J273" s="326"/>
      <c r="K273" s="326"/>
      <c r="L273" s="326"/>
      <c r="M273" s="326"/>
    </row>
    <row r="274" spans="1:13" s="69" customFormat="1" ht="10.5" customHeight="1" x14ac:dyDescent="0.25">
      <c r="A274" s="323" t="s">
        <v>2</v>
      </c>
      <c r="B274" s="325" t="s">
        <v>3</v>
      </c>
      <c r="C274" s="320"/>
      <c r="D274" s="320"/>
      <c r="E274" s="320"/>
      <c r="F274" s="320"/>
      <c r="G274" s="326" t="s">
        <v>160</v>
      </c>
      <c r="H274" s="326"/>
      <c r="I274" s="326"/>
      <c r="J274" s="326"/>
      <c r="K274" s="326"/>
      <c r="L274" s="323" t="s">
        <v>4</v>
      </c>
      <c r="M274" s="323" t="s">
        <v>5</v>
      </c>
    </row>
    <row r="275" spans="1:13" s="69" customFormat="1" ht="16.5" customHeight="1" x14ac:dyDescent="0.25">
      <c r="A275" s="324"/>
      <c r="B275" s="70" t="s">
        <v>6</v>
      </c>
      <c r="C275" s="236" t="s">
        <v>120</v>
      </c>
      <c r="D275" s="236" t="s">
        <v>121</v>
      </c>
      <c r="E275" s="186" t="s">
        <v>9</v>
      </c>
      <c r="F275" s="236" t="s">
        <v>10</v>
      </c>
      <c r="G275" s="70" t="s">
        <v>6</v>
      </c>
      <c r="H275" s="236" t="s">
        <v>120</v>
      </c>
      <c r="I275" s="236" t="s">
        <v>121</v>
      </c>
      <c r="J275" s="236" t="s">
        <v>9</v>
      </c>
      <c r="K275" s="73" t="s">
        <v>10</v>
      </c>
      <c r="L275" s="324"/>
      <c r="M275" s="324"/>
    </row>
    <row r="276" spans="1:13" ht="11.25" customHeight="1" x14ac:dyDescent="0.25">
      <c r="A276" s="327" t="s">
        <v>11</v>
      </c>
      <c r="B276" s="327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</row>
    <row r="277" spans="1:13" ht="16.5" customHeight="1" x14ac:dyDescent="0.25">
      <c r="A277" s="200" t="s">
        <v>123</v>
      </c>
      <c r="B277" s="74" t="s">
        <v>13</v>
      </c>
      <c r="C277" s="74">
        <v>8.6</v>
      </c>
      <c r="D277" s="74">
        <v>7.46</v>
      </c>
      <c r="E277" s="75">
        <v>44.26</v>
      </c>
      <c r="F277" s="74">
        <v>279</v>
      </c>
      <c r="G277" s="99" t="s">
        <v>161</v>
      </c>
      <c r="H277" s="74">
        <v>10.34</v>
      </c>
      <c r="I277" s="74">
        <v>13.27</v>
      </c>
      <c r="J277" s="74">
        <v>53.18</v>
      </c>
      <c r="K277" s="74">
        <v>374.4</v>
      </c>
      <c r="L277" s="216" t="s">
        <v>182</v>
      </c>
      <c r="M277" s="184" t="s">
        <v>125</v>
      </c>
    </row>
    <row r="278" spans="1:13" ht="11.25" customHeight="1" x14ac:dyDescent="0.25">
      <c r="A278" s="177" t="s">
        <v>16</v>
      </c>
      <c r="B278" s="108">
        <v>20</v>
      </c>
      <c r="C278" s="83">
        <v>4.6399999999999997</v>
      </c>
      <c r="D278" s="82">
        <v>5.9</v>
      </c>
      <c r="E278" s="83">
        <v>0</v>
      </c>
      <c r="F278" s="82">
        <v>72</v>
      </c>
      <c r="G278" s="99">
        <v>30</v>
      </c>
      <c r="H278" s="189">
        <v>6.96</v>
      </c>
      <c r="I278" s="189">
        <v>8.85</v>
      </c>
      <c r="J278" s="189">
        <v>0</v>
      </c>
      <c r="K278" s="189">
        <v>108</v>
      </c>
      <c r="L278" s="77" t="s">
        <v>17</v>
      </c>
      <c r="M278" s="177" t="s">
        <v>18</v>
      </c>
    </row>
    <row r="279" spans="1:13" ht="10.5" customHeight="1" x14ac:dyDescent="0.25">
      <c r="A279" s="188" t="s">
        <v>19</v>
      </c>
      <c r="B279" s="99">
        <v>60</v>
      </c>
      <c r="C279" s="74">
        <v>4.2</v>
      </c>
      <c r="D279" s="74">
        <v>3.36</v>
      </c>
      <c r="E279" s="74">
        <v>18.12</v>
      </c>
      <c r="F279" s="74">
        <v>122.88</v>
      </c>
      <c r="G279" s="99">
        <v>75</v>
      </c>
      <c r="H279" s="74">
        <v>5.25</v>
      </c>
      <c r="I279" s="74">
        <v>4.2</v>
      </c>
      <c r="J279" s="74">
        <v>22.65</v>
      </c>
      <c r="K279" s="74">
        <v>153.6</v>
      </c>
      <c r="L279" s="80" t="s">
        <v>203</v>
      </c>
      <c r="M279" s="55" t="s">
        <v>21</v>
      </c>
    </row>
    <row r="280" spans="1:13" ht="12" customHeight="1" x14ac:dyDescent="0.25">
      <c r="A280" s="78" t="s">
        <v>22</v>
      </c>
      <c r="B280" s="84" t="s">
        <v>23</v>
      </c>
      <c r="C280" s="84">
        <v>7.0000000000000007E-2</v>
      </c>
      <c r="D280" s="84">
        <v>0.02</v>
      </c>
      <c r="E280" s="114">
        <v>15</v>
      </c>
      <c r="F280" s="84">
        <v>60</v>
      </c>
      <c r="G280" s="84" t="s">
        <v>23</v>
      </c>
      <c r="H280" s="84">
        <v>7.0000000000000007E-2</v>
      </c>
      <c r="I280" s="84">
        <v>0.02</v>
      </c>
      <c r="J280" s="84">
        <v>15</v>
      </c>
      <c r="K280" s="84">
        <v>60</v>
      </c>
      <c r="L280" s="84">
        <v>685</v>
      </c>
      <c r="M280" s="94" t="s">
        <v>24</v>
      </c>
    </row>
    <row r="281" spans="1:13" x14ac:dyDescent="0.25">
      <c r="A281" s="87" t="s">
        <v>25</v>
      </c>
      <c r="B281" s="234"/>
      <c r="C281" s="237">
        <f>SUM(C277:C280)</f>
        <v>17.509999999999998</v>
      </c>
      <c r="D281" s="237">
        <f>SUM(D277:D280)</f>
        <v>16.739999999999998</v>
      </c>
      <c r="E281" s="237">
        <f>SUM(E277:E280)</f>
        <v>77.38</v>
      </c>
      <c r="F281" s="237">
        <f>SUM(F277:F280)</f>
        <v>533.88</v>
      </c>
      <c r="G281" s="237"/>
      <c r="H281" s="237">
        <f>SUM(H277:H280)</f>
        <v>22.62</v>
      </c>
      <c r="I281" s="237">
        <f>SUM(I277:I280)</f>
        <v>26.339999999999996</v>
      </c>
      <c r="J281" s="237">
        <f>SUM(J277:J280)</f>
        <v>90.83</v>
      </c>
      <c r="K281" s="237">
        <f>SUM(K277:K280)</f>
        <v>696</v>
      </c>
      <c r="L281" s="234"/>
      <c r="M281" s="55"/>
    </row>
    <row r="282" spans="1:13" x14ac:dyDescent="0.25">
      <c r="A282" s="325" t="s">
        <v>26</v>
      </c>
      <c r="B282" s="320"/>
      <c r="C282" s="321"/>
      <c r="D282" s="321"/>
      <c r="E282" s="321"/>
      <c r="F282" s="321"/>
      <c r="G282" s="321"/>
      <c r="H282" s="321"/>
      <c r="I282" s="321"/>
      <c r="J282" s="321"/>
      <c r="K282" s="321"/>
      <c r="L282" s="321"/>
      <c r="M282" s="322"/>
    </row>
    <row r="283" spans="1:13" s="278" customFormat="1" ht="12.75" customHeight="1" x14ac:dyDescent="0.25">
      <c r="A283" s="272" t="s">
        <v>241</v>
      </c>
      <c r="B283" s="273">
        <v>200</v>
      </c>
      <c r="C283" s="274">
        <v>4.4000000000000004</v>
      </c>
      <c r="D283" s="274">
        <v>4.2</v>
      </c>
      <c r="E283" s="274">
        <v>13.2</v>
      </c>
      <c r="F283" s="274">
        <v>118.6</v>
      </c>
      <c r="G283" s="276">
        <v>250</v>
      </c>
      <c r="H283" s="277">
        <v>5.49</v>
      </c>
      <c r="I283" s="277">
        <v>5.27</v>
      </c>
      <c r="J283" s="277">
        <v>16.54</v>
      </c>
      <c r="K283" s="277">
        <v>148.25</v>
      </c>
      <c r="L283" s="277" t="s">
        <v>242</v>
      </c>
      <c r="M283" s="272" t="s">
        <v>243</v>
      </c>
    </row>
    <row r="284" spans="1:13" s="278" customFormat="1" x14ac:dyDescent="0.25">
      <c r="A284" s="287" t="s">
        <v>252</v>
      </c>
      <c r="B284" s="273">
        <v>90</v>
      </c>
      <c r="C284" s="274">
        <v>19.02</v>
      </c>
      <c r="D284" s="274">
        <v>14.26</v>
      </c>
      <c r="E284" s="274">
        <v>5.63</v>
      </c>
      <c r="F284" s="274">
        <v>239.63</v>
      </c>
      <c r="G284" s="273">
        <v>100</v>
      </c>
      <c r="H284" s="274">
        <v>21.14</v>
      </c>
      <c r="I284" s="274">
        <v>15.85</v>
      </c>
      <c r="J284" s="274">
        <v>6.26</v>
      </c>
      <c r="K284" s="274">
        <v>266.26</v>
      </c>
      <c r="L284" s="288" t="s">
        <v>253</v>
      </c>
      <c r="M284" s="283" t="s">
        <v>254</v>
      </c>
    </row>
    <row r="285" spans="1:13" ht="12" customHeight="1" x14ac:dyDescent="0.25">
      <c r="A285" s="78" t="s">
        <v>82</v>
      </c>
      <c r="B285" s="64">
        <v>150</v>
      </c>
      <c r="C285" s="102">
        <v>3.65</v>
      </c>
      <c r="D285" s="102">
        <v>5.37</v>
      </c>
      <c r="E285" s="103">
        <v>36.68</v>
      </c>
      <c r="F285" s="102">
        <v>209.7</v>
      </c>
      <c r="G285" s="104">
        <v>180</v>
      </c>
      <c r="H285" s="102">
        <v>4.38</v>
      </c>
      <c r="I285" s="102">
        <v>6.44</v>
      </c>
      <c r="J285" s="102">
        <v>44.02</v>
      </c>
      <c r="K285" s="102">
        <v>251.64</v>
      </c>
      <c r="L285" s="105" t="s">
        <v>83</v>
      </c>
      <c r="M285" s="81" t="s">
        <v>84</v>
      </c>
    </row>
    <row r="286" spans="1:13" ht="12.75" customHeight="1" x14ac:dyDescent="0.25">
      <c r="A286" s="113" t="s">
        <v>145</v>
      </c>
      <c r="B286" s="74">
        <v>20</v>
      </c>
      <c r="C286" s="74">
        <v>0.16</v>
      </c>
      <c r="D286" s="74">
        <v>0.02</v>
      </c>
      <c r="E286" s="75">
        <v>0.34</v>
      </c>
      <c r="F286" s="74">
        <v>2</v>
      </c>
      <c r="G286" s="74">
        <v>20</v>
      </c>
      <c r="H286" s="74">
        <v>0.16</v>
      </c>
      <c r="I286" s="74">
        <v>0.02</v>
      </c>
      <c r="J286" s="74">
        <v>0.34</v>
      </c>
      <c r="K286" s="74">
        <v>2</v>
      </c>
      <c r="L286" s="102">
        <v>70</v>
      </c>
      <c r="M286" s="78" t="s">
        <v>38</v>
      </c>
    </row>
    <row r="287" spans="1:13" ht="11.25" customHeight="1" x14ac:dyDescent="0.25">
      <c r="A287" s="98" t="s">
        <v>85</v>
      </c>
      <c r="B287" s="80">
        <v>200</v>
      </c>
      <c r="C287" s="181">
        <v>0.76</v>
      </c>
      <c r="D287" s="181">
        <v>0.04</v>
      </c>
      <c r="E287" s="185">
        <v>20.22</v>
      </c>
      <c r="F287" s="181">
        <v>85.51</v>
      </c>
      <c r="G287" s="80">
        <v>200</v>
      </c>
      <c r="H287" s="181">
        <v>0.76</v>
      </c>
      <c r="I287" s="181">
        <v>0.04</v>
      </c>
      <c r="J287" s="181">
        <v>20.22</v>
      </c>
      <c r="K287" s="181">
        <v>85.51</v>
      </c>
      <c r="L287" s="74" t="s">
        <v>86</v>
      </c>
      <c r="M287" s="78" t="s">
        <v>87</v>
      </c>
    </row>
    <row r="288" spans="1:13" x14ac:dyDescent="0.25">
      <c r="A288" s="86" t="s">
        <v>42</v>
      </c>
      <c r="B288" s="99">
        <v>40</v>
      </c>
      <c r="C288" s="77">
        <v>2.6</v>
      </c>
      <c r="D288" s="77">
        <v>0.4</v>
      </c>
      <c r="E288" s="77">
        <v>17.2</v>
      </c>
      <c r="F288" s="77">
        <v>85</v>
      </c>
      <c r="G288" s="107">
        <v>40</v>
      </c>
      <c r="H288" s="74">
        <v>2.6</v>
      </c>
      <c r="I288" s="74">
        <v>0.4</v>
      </c>
      <c r="J288" s="74">
        <v>17.2</v>
      </c>
      <c r="K288" s="74">
        <v>85</v>
      </c>
      <c r="L288" s="74" t="s">
        <v>43</v>
      </c>
      <c r="M288" s="55" t="s">
        <v>44</v>
      </c>
    </row>
    <row r="289" spans="1:13" x14ac:dyDescent="0.25">
      <c r="A289" s="86" t="s">
        <v>45</v>
      </c>
      <c r="B289" s="64">
        <v>40</v>
      </c>
      <c r="C289" s="74">
        <v>3.2</v>
      </c>
      <c r="D289" s="74">
        <v>0.4</v>
      </c>
      <c r="E289" s="74">
        <v>20.399999999999999</v>
      </c>
      <c r="F289" s="74">
        <v>100</v>
      </c>
      <c r="G289" s="80">
        <v>40</v>
      </c>
      <c r="H289" s="74">
        <v>3.2</v>
      </c>
      <c r="I289" s="74">
        <v>0.4</v>
      </c>
      <c r="J289" s="74">
        <v>20.399999999999999</v>
      </c>
      <c r="K289" s="74">
        <v>100</v>
      </c>
      <c r="L289" s="82" t="s">
        <v>43</v>
      </c>
      <c r="M289" s="78" t="s">
        <v>46</v>
      </c>
    </row>
    <row r="290" spans="1:13" ht="9" customHeight="1" x14ac:dyDescent="0.25">
      <c r="A290" s="87" t="s">
        <v>25</v>
      </c>
      <c r="B290" s="74"/>
      <c r="C290" s="237">
        <f>SUM(C283:C289)</f>
        <v>33.790000000000006</v>
      </c>
      <c r="D290" s="237">
        <f t="shared" ref="D290:K290" si="10">SUM(D283:D289)</f>
        <v>24.689999999999998</v>
      </c>
      <c r="E290" s="237">
        <f t="shared" si="10"/>
        <v>113.66999999999999</v>
      </c>
      <c r="F290" s="237">
        <f t="shared" si="10"/>
        <v>840.44</v>
      </c>
      <c r="G290" s="237"/>
      <c r="H290" s="237">
        <f t="shared" si="10"/>
        <v>37.730000000000004</v>
      </c>
      <c r="I290" s="237">
        <f t="shared" si="10"/>
        <v>28.419999999999995</v>
      </c>
      <c r="J290" s="237">
        <f t="shared" si="10"/>
        <v>124.97999999999999</v>
      </c>
      <c r="K290" s="237">
        <f t="shared" si="10"/>
        <v>938.66</v>
      </c>
      <c r="L290" s="234"/>
      <c r="M290" s="55"/>
    </row>
    <row r="291" spans="1:13" x14ac:dyDescent="0.25">
      <c r="A291" s="325" t="s">
        <v>165</v>
      </c>
      <c r="B291" s="320"/>
      <c r="C291" s="320"/>
      <c r="D291" s="320"/>
      <c r="E291" s="320"/>
      <c r="F291" s="320"/>
      <c r="G291" s="320"/>
      <c r="H291" s="320"/>
      <c r="I291" s="320"/>
      <c r="J291" s="320"/>
      <c r="K291" s="320"/>
      <c r="L291" s="320"/>
      <c r="M291" s="328"/>
    </row>
    <row r="292" spans="1:13" x14ac:dyDescent="0.25">
      <c r="A292" s="78" t="s">
        <v>126</v>
      </c>
      <c r="B292" s="64">
        <v>100</v>
      </c>
      <c r="C292" s="65">
        <v>12.78</v>
      </c>
      <c r="D292" s="65">
        <v>14.16</v>
      </c>
      <c r="E292" s="65">
        <v>37.659999999999997</v>
      </c>
      <c r="F292" s="65">
        <v>333</v>
      </c>
      <c r="G292" s="115">
        <v>100</v>
      </c>
      <c r="H292" s="65">
        <v>12.78</v>
      </c>
      <c r="I292" s="65">
        <v>14.16</v>
      </c>
      <c r="J292" s="65">
        <v>37.659999999999997</v>
      </c>
      <c r="K292" s="65">
        <v>333</v>
      </c>
      <c r="L292" s="97" t="s">
        <v>146</v>
      </c>
      <c r="M292" s="78" t="s">
        <v>128</v>
      </c>
    </row>
    <row r="293" spans="1:13" ht="12" customHeight="1" x14ac:dyDescent="0.25">
      <c r="A293" s="55" t="s">
        <v>169</v>
      </c>
      <c r="B293" s="64">
        <v>0</v>
      </c>
      <c r="C293" s="102">
        <v>0</v>
      </c>
      <c r="D293" s="102">
        <v>0</v>
      </c>
      <c r="E293" s="103">
        <v>0</v>
      </c>
      <c r="F293" s="102">
        <v>0</v>
      </c>
      <c r="G293" s="99">
        <v>100</v>
      </c>
      <c r="H293" s="102">
        <v>0.04</v>
      </c>
      <c r="I293" s="102">
        <v>0.04</v>
      </c>
      <c r="J293" s="102">
        <v>9.8000000000000007</v>
      </c>
      <c r="K293" s="102">
        <v>47</v>
      </c>
      <c r="L293" s="80">
        <v>338</v>
      </c>
      <c r="M293" s="55" t="s">
        <v>96</v>
      </c>
    </row>
    <row r="294" spans="1:13" x14ac:dyDescent="0.25">
      <c r="A294" s="217" t="s">
        <v>178</v>
      </c>
      <c r="B294" s="218">
        <v>200</v>
      </c>
      <c r="C294" s="65">
        <v>5.4</v>
      </c>
      <c r="D294" s="65">
        <v>5</v>
      </c>
      <c r="E294" s="219">
        <v>21.6</v>
      </c>
      <c r="F294" s="65">
        <v>158</v>
      </c>
      <c r="G294" s="107">
        <v>200</v>
      </c>
      <c r="H294" s="65">
        <v>5.4</v>
      </c>
      <c r="I294" s="65">
        <v>5</v>
      </c>
      <c r="J294" s="65">
        <v>21.6</v>
      </c>
      <c r="K294" s="65">
        <v>158</v>
      </c>
      <c r="L294" s="74">
        <v>386</v>
      </c>
      <c r="M294" s="78" t="s">
        <v>179</v>
      </c>
    </row>
    <row r="295" spans="1:13" s="223" customFormat="1" ht="9" customHeight="1" x14ac:dyDescent="0.25">
      <c r="A295" s="220" t="s">
        <v>25</v>
      </c>
      <c r="B295" s="221"/>
      <c r="C295" s="101">
        <f>SUM(C292:C294)</f>
        <v>18.18</v>
      </c>
      <c r="D295" s="101">
        <f>SUM(D292:D294)</f>
        <v>19.16</v>
      </c>
      <c r="E295" s="101">
        <f>SUM(E292:E294)</f>
        <v>59.26</v>
      </c>
      <c r="F295" s="101">
        <f>SUM(F292:F294)</f>
        <v>491</v>
      </c>
      <c r="G295" s="106"/>
      <c r="H295" s="101">
        <f>SUM(H292:H294)</f>
        <v>18.22</v>
      </c>
      <c r="I295" s="101">
        <f>SUM(I292:I294)</f>
        <v>19.2</v>
      </c>
      <c r="J295" s="101">
        <f>SUM(J292:J294)</f>
        <v>69.06</v>
      </c>
      <c r="K295" s="101">
        <f>SUM(K292:K294)</f>
        <v>538</v>
      </c>
      <c r="L295" s="221"/>
      <c r="M295" s="222"/>
    </row>
    <row r="296" spans="1:13" s="223" customFormat="1" x14ac:dyDescent="0.25">
      <c r="A296" s="220" t="s">
        <v>47</v>
      </c>
      <c r="B296" s="221"/>
      <c r="C296" s="101">
        <f>SUM(C281,C290,C295)</f>
        <v>69.48</v>
      </c>
      <c r="D296" s="101">
        <f>SUM(D281,D290,D295)</f>
        <v>60.589999999999989</v>
      </c>
      <c r="E296" s="101">
        <f>SUM(E281,E290,E295)</f>
        <v>250.30999999999997</v>
      </c>
      <c r="F296" s="101">
        <f>SUM(F281,F290,F295)</f>
        <v>1865.3200000000002</v>
      </c>
      <c r="G296" s="106"/>
      <c r="H296" s="101">
        <f>SUM(H281,H290,H295)</f>
        <v>78.570000000000007</v>
      </c>
      <c r="I296" s="101">
        <f>SUM(I281,I290,I295)</f>
        <v>73.959999999999994</v>
      </c>
      <c r="J296" s="101">
        <f>SUM(J281,J290,J295)</f>
        <v>284.87</v>
      </c>
      <c r="K296" s="101">
        <f>SUM(K281,K290,K295)</f>
        <v>2172.66</v>
      </c>
      <c r="L296" s="221"/>
      <c r="M296" s="222"/>
    </row>
  </sheetData>
  <mergeCells count="110">
    <mergeCell ref="A282:M282"/>
    <mergeCell ref="A291:M291"/>
    <mergeCell ref="A251:M251"/>
    <mergeCell ref="A257:M257"/>
    <mergeCell ref="A267:M267"/>
    <mergeCell ref="A273:M273"/>
    <mergeCell ref="A274:A275"/>
    <mergeCell ref="B274:F274"/>
    <mergeCell ref="G274:K274"/>
    <mergeCell ref="L274:L275"/>
    <mergeCell ref="M274:M275"/>
    <mergeCell ref="A232:M232"/>
    <mergeCell ref="A240:M240"/>
    <mergeCell ref="A248:M248"/>
    <mergeCell ref="A249:A250"/>
    <mergeCell ref="B249:F249"/>
    <mergeCell ref="G249:K249"/>
    <mergeCell ref="L249:L250"/>
    <mergeCell ref="M249:M250"/>
    <mergeCell ref="A276:M276"/>
    <mergeCell ref="A207:M207"/>
    <mergeCell ref="A216:M216"/>
    <mergeCell ref="A222:M222"/>
    <mergeCell ref="A223:A224"/>
    <mergeCell ref="B223:F223"/>
    <mergeCell ref="G223:K223"/>
    <mergeCell ref="L223:L224"/>
    <mergeCell ref="M223:M224"/>
    <mergeCell ref="A225:M225"/>
    <mergeCell ref="A182:M182"/>
    <mergeCell ref="A191:M191"/>
    <mergeCell ref="A198:M198"/>
    <mergeCell ref="A199:A200"/>
    <mergeCell ref="B199:F199"/>
    <mergeCell ref="G199:K199"/>
    <mergeCell ref="L199:L200"/>
    <mergeCell ref="M199:M200"/>
    <mergeCell ref="A201:M201"/>
    <mergeCell ref="A158:M158"/>
    <mergeCell ref="A167:M167"/>
    <mergeCell ref="A173:M173"/>
    <mergeCell ref="A174:A175"/>
    <mergeCell ref="B174:F174"/>
    <mergeCell ref="G174:K174"/>
    <mergeCell ref="L174:L175"/>
    <mergeCell ref="M174:M175"/>
    <mergeCell ref="A176:M176"/>
    <mergeCell ref="A138:M138"/>
    <mergeCell ref="A148:M148"/>
    <mergeCell ref="A149:M149"/>
    <mergeCell ref="A150:A151"/>
    <mergeCell ref="B150:F150"/>
    <mergeCell ref="G150:K150"/>
    <mergeCell ref="L150:L151"/>
    <mergeCell ref="M150:M151"/>
    <mergeCell ref="A152:M152"/>
    <mergeCell ref="A116:M116"/>
    <mergeCell ref="A122:M122"/>
    <mergeCell ref="A123:A124"/>
    <mergeCell ref="B123:F123"/>
    <mergeCell ref="G123:K123"/>
    <mergeCell ref="L123:L124"/>
    <mergeCell ref="M123:M124"/>
    <mergeCell ref="A125:M125"/>
    <mergeCell ref="A130:M130"/>
    <mergeCell ref="A92:M92"/>
    <mergeCell ref="A99:M99"/>
    <mergeCell ref="A100:A101"/>
    <mergeCell ref="B100:F100"/>
    <mergeCell ref="G100:K100"/>
    <mergeCell ref="L100:L101"/>
    <mergeCell ref="M100:M101"/>
    <mergeCell ref="A102:M102"/>
    <mergeCell ref="A108:M108"/>
    <mergeCell ref="A68:M68"/>
    <mergeCell ref="A74:M74"/>
    <mergeCell ref="A75:A76"/>
    <mergeCell ref="B75:F75"/>
    <mergeCell ref="G75:K75"/>
    <mergeCell ref="L75:L76"/>
    <mergeCell ref="M75:M76"/>
    <mergeCell ref="A77:M77"/>
    <mergeCell ref="A83:M83"/>
    <mergeCell ref="A44:M44"/>
    <mergeCell ref="A50:M50"/>
    <mergeCell ref="A51:A52"/>
    <mergeCell ref="B51:F51"/>
    <mergeCell ref="G51:K51"/>
    <mergeCell ref="L51:L52"/>
    <mergeCell ref="M51:M52"/>
    <mergeCell ref="A53:M53"/>
    <mergeCell ref="A59:M59"/>
    <mergeCell ref="A21:M21"/>
    <mergeCell ref="A27:M27"/>
    <mergeCell ref="A28:A29"/>
    <mergeCell ref="B28:F28"/>
    <mergeCell ref="G28:K28"/>
    <mergeCell ref="L28:L29"/>
    <mergeCell ref="M28:M29"/>
    <mergeCell ref="A30:M30"/>
    <mergeCell ref="A36:M36"/>
    <mergeCell ref="A1:M1"/>
    <mergeCell ref="A2:M2"/>
    <mergeCell ref="A3:A4"/>
    <mergeCell ref="B3:F3"/>
    <mergeCell ref="G3:K3"/>
    <mergeCell ref="L3:L4"/>
    <mergeCell ref="M3:M4"/>
    <mergeCell ref="A5:M5"/>
    <mergeCell ref="A11:M1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04C2-4CEC-4C81-8B94-DA8242AE8996}">
  <dimension ref="A1:M194"/>
  <sheetViews>
    <sheetView zoomScale="130" zoomScaleNormal="130" workbookViewId="0">
      <selection activeCell="I181" sqref="I181"/>
    </sheetView>
  </sheetViews>
  <sheetFormatPr defaultRowHeight="12" x14ac:dyDescent="0.25"/>
  <cols>
    <col min="1" max="1" width="31.42578125" style="48" customWidth="1"/>
    <col min="2" max="2" width="8.42578125" style="124" customWidth="1"/>
    <col min="3" max="4" width="7.85546875" style="68" customWidth="1"/>
    <col min="5" max="5" width="10.140625" style="68" customWidth="1"/>
    <col min="6" max="6" width="7.5703125" style="68" customWidth="1"/>
    <col min="7" max="7" width="7.28515625" style="124" customWidth="1"/>
    <col min="8" max="8" width="18.140625" style="124" customWidth="1"/>
    <col min="9" max="256" width="9.140625" style="68"/>
    <col min="257" max="257" width="35.140625" style="68" customWidth="1"/>
    <col min="258" max="258" width="8" style="68" customWidth="1"/>
    <col min="259" max="260" width="6.42578125" style="68" customWidth="1"/>
    <col min="261" max="261" width="8.5703125" style="68" customWidth="1"/>
    <col min="262" max="262" width="7.5703125" style="68" customWidth="1"/>
    <col min="263" max="263" width="7.28515625" style="68" customWidth="1"/>
    <col min="264" max="264" width="18.140625" style="68" customWidth="1"/>
    <col min="265" max="512" width="9.140625" style="68"/>
    <col min="513" max="513" width="35.140625" style="68" customWidth="1"/>
    <col min="514" max="514" width="8" style="68" customWidth="1"/>
    <col min="515" max="516" width="6.42578125" style="68" customWidth="1"/>
    <col min="517" max="517" width="8.5703125" style="68" customWidth="1"/>
    <col min="518" max="518" width="7.5703125" style="68" customWidth="1"/>
    <col min="519" max="519" width="7.28515625" style="68" customWidth="1"/>
    <col min="520" max="520" width="18.140625" style="68" customWidth="1"/>
    <col min="521" max="768" width="9.140625" style="68"/>
    <col min="769" max="769" width="35.140625" style="68" customWidth="1"/>
    <col min="770" max="770" width="8" style="68" customWidth="1"/>
    <col min="771" max="772" width="6.42578125" style="68" customWidth="1"/>
    <col min="773" max="773" width="8.5703125" style="68" customWidth="1"/>
    <col min="774" max="774" width="7.5703125" style="68" customWidth="1"/>
    <col min="775" max="775" width="7.28515625" style="68" customWidth="1"/>
    <col min="776" max="776" width="18.140625" style="68" customWidth="1"/>
    <col min="777" max="1024" width="9.140625" style="68"/>
    <col min="1025" max="1025" width="35.140625" style="68" customWidth="1"/>
    <col min="1026" max="1026" width="8" style="68" customWidth="1"/>
    <col min="1027" max="1028" width="6.42578125" style="68" customWidth="1"/>
    <col min="1029" max="1029" width="8.5703125" style="68" customWidth="1"/>
    <col min="1030" max="1030" width="7.5703125" style="68" customWidth="1"/>
    <col min="1031" max="1031" width="7.28515625" style="68" customWidth="1"/>
    <col min="1032" max="1032" width="18.140625" style="68" customWidth="1"/>
    <col min="1033" max="1280" width="9.140625" style="68"/>
    <col min="1281" max="1281" width="35.140625" style="68" customWidth="1"/>
    <col min="1282" max="1282" width="8" style="68" customWidth="1"/>
    <col min="1283" max="1284" width="6.42578125" style="68" customWidth="1"/>
    <col min="1285" max="1285" width="8.5703125" style="68" customWidth="1"/>
    <col min="1286" max="1286" width="7.5703125" style="68" customWidth="1"/>
    <col min="1287" max="1287" width="7.28515625" style="68" customWidth="1"/>
    <col min="1288" max="1288" width="18.140625" style="68" customWidth="1"/>
    <col min="1289" max="1536" width="9.140625" style="68"/>
    <col min="1537" max="1537" width="35.140625" style="68" customWidth="1"/>
    <col min="1538" max="1538" width="8" style="68" customWidth="1"/>
    <col min="1539" max="1540" width="6.42578125" style="68" customWidth="1"/>
    <col min="1541" max="1541" width="8.5703125" style="68" customWidth="1"/>
    <col min="1542" max="1542" width="7.5703125" style="68" customWidth="1"/>
    <col min="1543" max="1543" width="7.28515625" style="68" customWidth="1"/>
    <col min="1544" max="1544" width="18.140625" style="68" customWidth="1"/>
    <col min="1545" max="1792" width="9.140625" style="68"/>
    <col min="1793" max="1793" width="35.140625" style="68" customWidth="1"/>
    <col min="1794" max="1794" width="8" style="68" customWidth="1"/>
    <col min="1795" max="1796" width="6.42578125" style="68" customWidth="1"/>
    <col min="1797" max="1797" width="8.5703125" style="68" customWidth="1"/>
    <col min="1798" max="1798" width="7.5703125" style="68" customWidth="1"/>
    <col min="1799" max="1799" width="7.28515625" style="68" customWidth="1"/>
    <col min="1800" max="1800" width="18.140625" style="68" customWidth="1"/>
    <col min="1801" max="2048" width="9.140625" style="68"/>
    <col min="2049" max="2049" width="35.140625" style="68" customWidth="1"/>
    <col min="2050" max="2050" width="8" style="68" customWidth="1"/>
    <col min="2051" max="2052" width="6.42578125" style="68" customWidth="1"/>
    <col min="2053" max="2053" width="8.5703125" style="68" customWidth="1"/>
    <col min="2054" max="2054" width="7.5703125" style="68" customWidth="1"/>
    <col min="2055" max="2055" width="7.28515625" style="68" customWidth="1"/>
    <col min="2056" max="2056" width="18.140625" style="68" customWidth="1"/>
    <col min="2057" max="2304" width="9.140625" style="68"/>
    <col min="2305" max="2305" width="35.140625" style="68" customWidth="1"/>
    <col min="2306" max="2306" width="8" style="68" customWidth="1"/>
    <col min="2307" max="2308" width="6.42578125" style="68" customWidth="1"/>
    <col min="2309" max="2309" width="8.5703125" style="68" customWidth="1"/>
    <col min="2310" max="2310" width="7.5703125" style="68" customWidth="1"/>
    <col min="2311" max="2311" width="7.28515625" style="68" customWidth="1"/>
    <col min="2312" max="2312" width="18.140625" style="68" customWidth="1"/>
    <col min="2313" max="2560" width="9.140625" style="68"/>
    <col min="2561" max="2561" width="35.140625" style="68" customWidth="1"/>
    <col min="2562" max="2562" width="8" style="68" customWidth="1"/>
    <col min="2563" max="2564" width="6.42578125" style="68" customWidth="1"/>
    <col min="2565" max="2565" width="8.5703125" style="68" customWidth="1"/>
    <col min="2566" max="2566" width="7.5703125" style="68" customWidth="1"/>
    <col min="2567" max="2567" width="7.28515625" style="68" customWidth="1"/>
    <col min="2568" max="2568" width="18.140625" style="68" customWidth="1"/>
    <col min="2569" max="2816" width="9.140625" style="68"/>
    <col min="2817" max="2817" width="35.140625" style="68" customWidth="1"/>
    <col min="2818" max="2818" width="8" style="68" customWidth="1"/>
    <col min="2819" max="2820" width="6.42578125" style="68" customWidth="1"/>
    <col min="2821" max="2821" width="8.5703125" style="68" customWidth="1"/>
    <col min="2822" max="2822" width="7.5703125" style="68" customWidth="1"/>
    <col min="2823" max="2823" width="7.28515625" style="68" customWidth="1"/>
    <col min="2824" max="2824" width="18.140625" style="68" customWidth="1"/>
    <col min="2825" max="3072" width="9.140625" style="68"/>
    <col min="3073" max="3073" width="35.140625" style="68" customWidth="1"/>
    <col min="3074" max="3074" width="8" style="68" customWidth="1"/>
    <col min="3075" max="3076" width="6.42578125" style="68" customWidth="1"/>
    <col min="3077" max="3077" width="8.5703125" style="68" customWidth="1"/>
    <col min="3078" max="3078" width="7.5703125" style="68" customWidth="1"/>
    <col min="3079" max="3079" width="7.28515625" style="68" customWidth="1"/>
    <col min="3080" max="3080" width="18.140625" style="68" customWidth="1"/>
    <col min="3081" max="3328" width="9.140625" style="68"/>
    <col min="3329" max="3329" width="35.140625" style="68" customWidth="1"/>
    <col min="3330" max="3330" width="8" style="68" customWidth="1"/>
    <col min="3331" max="3332" width="6.42578125" style="68" customWidth="1"/>
    <col min="3333" max="3333" width="8.5703125" style="68" customWidth="1"/>
    <col min="3334" max="3334" width="7.5703125" style="68" customWidth="1"/>
    <col min="3335" max="3335" width="7.28515625" style="68" customWidth="1"/>
    <col min="3336" max="3336" width="18.140625" style="68" customWidth="1"/>
    <col min="3337" max="3584" width="9.140625" style="68"/>
    <col min="3585" max="3585" width="35.140625" style="68" customWidth="1"/>
    <col min="3586" max="3586" width="8" style="68" customWidth="1"/>
    <col min="3587" max="3588" width="6.42578125" style="68" customWidth="1"/>
    <col min="3589" max="3589" width="8.5703125" style="68" customWidth="1"/>
    <col min="3590" max="3590" width="7.5703125" style="68" customWidth="1"/>
    <col min="3591" max="3591" width="7.28515625" style="68" customWidth="1"/>
    <col min="3592" max="3592" width="18.140625" style="68" customWidth="1"/>
    <col min="3593" max="3840" width="9.140625" style="68"/>
    <col min="3841" max="3841" width="35.140625" style="68" customWidth="1"/>
    <col min="3842" max="3842" width="8" style="68" customWidth="1"/>
    <col min="3843" max="3844" width="6.42578125" style="68" customWidth="1"/>
    <col min="3845" max="3845" width="8.5703125" style="68" customWidth="1"/>
    <col min="3846" max="3846" width="7.5703125" style="68" customWidth="1"/>
    <col min="3847" max="3847" width="7.28515625" style="68" customWidth="1"/>
    <col min="3848" max="3848" width="18.140625" style="68" customWidth="1"/>
    <col min="3849" max="4096" width="9.140625" style="68"/>
    <col min="4097" max="4097" width="35.140625" style="68" customWidth="1"/>
    <col min="4098" max="4098" width="8" style="68" customWidth="1"/>
    <col min="4099" max="4100" width="6.42578125" style="68" customWidth="1"/>
    <col min="4101" max="4101" width="8.5703125" style="68" customWidth="1"/>
    <col min="4102" max="4102" width="7.5703125" style="68" customWidth="1"/>
    <col min="4103" max="4103" width="7.28515625" style="68" customWidth="1"/>
    <col min="4104" max="4104" width="18.140625" style="68" customWidth="1"/>
    <col min="4105" max="4352" width="9.140625" style="68"/>
    <col min="4353" max="4353" width="35.140625" style="68" customWidth="1"/>
    <col min="4354" max="4354" width="8" style="68" customWidth="1"/>
    <col min="4355" max="4356" width="6.42578125" style="68" customWidth="1"/>
    <col min="4357" max="4357" width="8.5703125" style="68" customWidth="1"/>
    <col min="4358" max="4358" width="7.5703125" style="68" customWidth="1"/>
    <col min="4359" max="4359" width="7.28515625" style="68" customWidth="1"/>
    <col min="4360" max="4360" width="18.140625" style="68" customWidth="1"/>
    <col min="4361" max="4608" width="9.140625" style="68"/>
    <col min="4609" max="4609" width="35.140625" style="68" customWidth="1"/>
    <col min="4610" max="4610" width="8" style="68" customWidth="1"/>
    <col min="4611" max="4612" width="6.42578125" style="68" customWidth="1"/>
    <col min="4613" max="4613" width="8.5703125" style="68" customWidth="1"/>
    <col min="4614" max="4614" width="7.5703125" style="68" customWidth="1"/>
    <col min="4615" max="4615" width="7.28515625" style="68" customWidth="1"/>
    <col min="4616" max="4616" width="18.140625" style="68" customWidth="1"/>
    <col min="4617" max="4864" width="9.140625" style="68"/>
    <col min="4865" max="4865" width="35.140625" style="68" customWidth="1"/>
    <col min="4866" max="4866" width="8" style="68" customWidth="1"/>
    <col min="4867" max="4868" width="6.42578125" style="68" customWidth="1"/>
    <col min="4869" max="4869" width="8.5703125" style="68" customWidth="1"/>
    <col min="4870" max="4870" width="7.5703125" style="68" customWidth="1"/>
    <col min="4871" max="4871" width="7.28515625" style="68" customWidth="1"/>
    <col min="4872" max="4872" width="18.140625" style="68" customWidth="1"/>
    <col min="4873" max="5120" width="9.140625" style="68"/>
    <col min="5121" max="5121" width="35.140625" style="68" customWidth="1"/>
    <col min="5122" max="5122" width="8" style="68" customWidth="1"/>
    <col min="5123" max="5124" width="6.42578125" style="68" customWidth="1"/>
    <col min="5125" max="5125" width="8.5703125" style="68" customWidth="1"/>
    <col min="5126" max="5126" width="7.5703125" style="68" customWidth="1"/>
    <col min="5127" max="5127" width="7.28515625" style="68" customWidth="1"/>
    <col min="5128" max="5128" width="18.140625" style="68" customWidth="1"/>
    <col min="5129" max="5376" width="9.140625" style="68"/>
    <col min="5377" max="5377" width="35.140625" style="68" customWidth="1"/>
    <col min="5378" max="5378" width="8" style="68" customWidth="1"/>
    <col min="5379" max="5380" width="6.42578125" style="68" customWidth="1"/>
    <col min="5381" max="5381" width="8.5703125" style="68" customWidth="1"/>
    <col min="5382" max="5382" width="7.5703125" style="68" customWidth="1"/>
    <col min="5383" max="5383" width="7.28515625" style="68" customWidth="1"/>
    <col min="5384" max="5384" width="18.140625" style="68" customWidth="1"/>
    <col min="5385" max="5632" width="9.140625" style="68"/>
    <col min="5633" max="5633" width="35.140625" style="68" customWidth="1"/>
    <col min="5634" max="5634" width="8" style="68" customWidth="1"/>
    <col min="5635" max="5636" width="6.42578125" style="68" customWidth="1"/>
    <col min="5637" max="5637" width="8.5703125" style="68" customWidth="1"/>
    <col min="5638" max="5638" width="7.5703125" style="68" customWidth="1"/>
    <col min="5639" max="5639" width="7.28515625" style="68" customWidth="1"/>
    <col min="5640" max="5640" width="18.140625" style="68" customWidth="1"/>
    <col min="5641" max="5888" width="9.140625" style="68"/>
    <col min="5889" max="5889" width="35.140625" style="68" customWidth="1"/>
    <col min="5890" max="5890" width="8" style="68" customWidth="1"/>
    <col min="5891" max="5892" width="6.42578125" style="68" customWidth="1"/>
    <col min="5893" max="5893" width="8.5703125" style="68" customWidth="1"/>
    <col min="5894" max="5894" width="7.5703125" style="68" customWidth="1"/>
    <col min="5895" max="5895" width="7.28515625" style="68" customWidth="1"/>
    <col min="5896" max="5896" width="18.140625" style="68" customWidth="1"/>
    <col min="5897" max="6144" width="9.140625" style="68"/>
    <col min="6145" max="6145" width="35.140625" style="68" customWidth="1"/>
    <col min="6146" max="6146" width="8" style="68" customWidth="1"/>
    <col min="6147" max="6148" width="6.42578125" style="68" customWidth="1"/>
    <col min="6149" max="6149" width="8.5703125" style="68" customWidth="1"/>
    <col min="6150" max="6150" width="7.5703125" style="68" customWidth="1"/>
    <col min="6151" max="6151" width="7.28515625" style="68" customWidth="1"/>
    <col min="6152" max="6152" width="18.140625" style="68" customWidth="1"/>
    <col min="6153" max="6400" width="9.140625" style="68"/>
    <col min="6401" max="6401" width="35.140625" style="68" customWidth="1"/>
    <col min="6402" max="6402" width="8" style="68" customWidth="1"/>
    <col min="6403" max="6404" width="6.42578125" style="68" customWidth="1"/>
    <col min="6405" max="6405" width="8.5703125" style="68" customWidth="1"/>
    <col min="6406" max="6406" width="7.5703125" style="68" customWidth="1"/>
    <col min="6407" max="6407" width="7.28515625" style="68" customWidth="1"/>
    <col min="6408" max="6408" width="18.140625" style="68" customWidth="1"/>
    <col min="6409" max="6656" width="9.140625" style="68"/>
    <col min="6657" max="6657" width="35.140625" style="68" customWidth="1"/>
    <col min="6658" max="6658" width="8" style="68" customWidth="1"/>
    <col min="6659" max="6660" width="6.42578125" style="68" customWidth="1"/>
    <col min="6661" max="6661" width="8.5703125" style="68" customWidth="1"/>
    <col min="6662" max="6662" width="7.5703125" style="68" customWidth="1"/>
    <col min="6663" max="6663" width="7.28515625" style="68" customWidth="1"/>
    <col min="6664" max="6664" width="18.140625" style="68" customWidth="1"/>
    <col min="6665" max="6912" width="9.140625" style="68"/>
    <col min="6913" max="6913" width="35.140625" style="68" customWidth="1"/>
    <col min="6914" max="6914" width="8" style="68" customWidth="1"/>
    <col min="6915" max="6916" width="6.42578125" style="68" customWidth="1"/>
    <col min="6917" max="6917" width="8.5703125" style="68" customWidth="1"/>
    <col min="6918" max="6918" width="7.5703125" style="68" customWidth="1"/>
    <col min="6919" max="6919" width="7.28515625" style="68" customWidth="1"/>
    <col min="6920" max="6920" width="18.140625" style="68" customWidth="1"/>
    <col min="6921" max="7168" width="9.140625" style="68"/>
    <col min="7169" max="7169" width="35.140625" style="68" customWidth="1"/>
    <col min="7170" max="7170" width="8" style="68" customWidth="1"/>
    <col min="7171" max="7172" width="6.42578125" style="68" customWidth="1"/>
    <col min="7173" max="7173" width="8.5703125" style="68" customWidth="1"/>
    <col min="7174" max="7174" width="7.5703125" style="68" customWidth="1"/>
    <col min="7175" max="7175" width="7.28515625" style="68" customWidth="1"/>
    <col min="7176" max="7176" width="18.140625" style="68" customWidth="1"/>
    <col min="7177" max="7424" width="9.140625" style="68"/>
    <col min="7425" max="7425" width="35.140625" style="68" customWidth="1"/>
    <col min="7426" max="7426" width="8" style="68" customWidth="1"/>
    <col min="7427" max="7428" width="6.42578125" style="68" customWidth="1"/>
    <col min="7429" max="7429" width="8.5703125" style="68" customWidth="1"/>
    <col min="7430" max="7430" width="7.5703125" style="68" customWidth="1"/>
    <col min="7431" max="7431" width="7.28515625" style="68" customWidth="1"/>
    <col min="7432" max="7432" width="18.140625" style="68" customWidth="1"/>
    <col min="7433" max="7680" width="9.140625" style="68"/>
    <col min="7681" max="7681" width="35.140625" style="68" customWidth="1"/>
    <col min="7682" max="7682" width="8" style="68" customWidth="1"/>
    <col min="7683" max="7684" width="6.42578125" style="68" customWidth="1"/>
    <col min="7685" max="7685" width="8.5703125" style="68" customWidth="1"/>
    <col min="7686" max="7686" width="7.5703125" style="68" customWidth="1"/>
    <col min="7687" max="7687" width="7.28515625" style="68" customWidth="1"/>
    <col min="7688" max="7688" width="18.140625" style="68" customWidth="1"/>
    <col min="7689" max="7936" width="9.140625" style="68"/>
    <col min="7937" max="7937" width="35.140625" style="68" customWidth="1"/>
    <col min="7938" max="7938" width="8" style="68" customWidth="1"/>
    <col min="7939" max="7940" width="6.42578125" style="68" customWidth="1"/>
    <col min="7941" max="7941" width="8.5703125" style="68" customWidth="1"/>
    <col min="7942" max="7942" width="7.5703125" style="68" customWidth="1"/>
    <col min="7943" max="7943" width="7.28515625" style="68" customWidth="1"/>
    <col min="7944" max="7944" width="18.140625" style="68" customWidth="1"/>
    <col min="7945" max="8192" width="9.140625" style="68"/>
    <col min="8193" max="8193" width="35.140625" style="68" customWidth="1"/>
    <col min="8194" max="8194" width="8" style="68" customWidth="1"/>
    <col min="8195" max="8196" width="6.42578125" style="68" customWidth="1"/>
    <col min="8197" max="8197" width="8.5703125" style="68" customWidth="1"/>
    <col min="8198" max="8198" width="7.5703125" style="68" customWidth="1"/>
    <col min="8199" max="8199" width="7.28515625" style="68" customWidth="1"/>
    <col min="8200" max="8200" width="18.140625" style="68" customWidth="1"/>
    <col min="8201" max="8448" width="9.140625" style="68"/>
    <col min="8449" max="8449" width="35.140625" style="68" customWidth="1"/>
    <col min="8450" max="8450" width="8" style="68" customWidth="1"/>
    <col min="8451" max="8452" width="6.42578125" style="68" customWidth="1"/>
    <col min="8453" max="8453" width="8.5703125" style="68" customWidth="1"/>
    <col min="8454" max="8454" width="7.5703125" style="68" customWidth="1"/>
    <col min="8455" max="8455" width="7.28515625" style="68" customWidth="1"/>
    <col min="8456" max="8456" width="18.140625" style="68" customWidth="1"/>
    <col min="8457" max="8704" width="9.140625" style="68"/>
    <col min="8705" max="8705" width="35.140625" style="68" customWidth="1"/>
    <col min="8706" max="8706" width="8" style="68" customWidth="1"/>
    <col min="8707" max="8708" width="6.42578125" style="68" customWidth="1"/>
    <col min="8709" max="8709" width="8.5703125" style="68" customWidth="1"/>
    <col min="8710" max="8710" width="7.5703125" style="68" customWidth="1"/>
    <col min="8711" max="8711" width="7.28515625" style="68" customWidth="1"/>
    <col min="8712" max="8712" width="18.140625" style="68" customWidth="1"/>
    <col min="8713" max="8960" width="9.140625" style="68"/>
    <col min="8961" max="8961" width="35.140625" style="68" customWidth="1"/>
    <col min="8962" max="8962" width="8" style="68" customWidth="1"/>
    <col min="8963" max="8964" width="6.42578125" style="68" customWidth="1"/>
    <col min="8965" max="8965" width="8.5703125" style="68" customWidth="1"/>
    <col min="8966" max="8966" width="7.5703125" style="68" customWidth="1"/>
    <col min="8967" max="8967" width="7.28515625" style="68" customWidth="1"/>
    <col min="8968" max="8968" width="18.140625" style="68" customWidth="1"/>
    <col min="8969" max="9216" width="9.140625" style="68"/>
    <col min="9217" max="9217" width="35.140625" style="68" customWidth="1"/>
    <col min="9218" max="9218" width="8" style="68" customWidth="1"/>
    <col min="9219" max="9220" width="6.42578125" style="68" customWidth="1"/>
    <col min="9221" max="9221" width="8.5703125" style="68" customWidth="1"/>
    <col min="9222" max="9222" width="7.5703125" style="68" customWidth="1"/>
    <col min="9223" max="9223" width="7.28515625" style="68" customWidth="1"/>
    <col min="9224" max="9224" width="18.140625" style="68" customWidth="1"/>
    <col min="9225" max="9472" width="9.140625" style="68"/>
    <col min="9473" max="9473" width="35.140625" style="68" customWidth="1"/>
    <col min="9474" max="9474" width="8" style="68" customWidth="1"/>
    <col min="9475" max="9476" width="6.42578125" style="68" customWidth="1"/>
    <col min="9477" max="9477" width="8.5703125" style="68" customWidth="1"/>
    <col min="9478" max="9478" width="7.5703125" style="68" customWidth="1"/>
    <col min="9479" max="9479" width="7.28515625" style="68" customWidth="1"/>
    <col min="9480" max="9480" width="18.140625" style="68" customWidth="1"/>
    <col min="9481" max="9728" width="9.140625" style="68"/>
    <col min="9729" max="9729" width="35.140625" style="68" customWidth="1"/>
    <col min="9730" max="9730" width="8" style="68" customWidth="1"/>
    <col min="9731" max="9732" width="6.42578125" style="68" customWidth="1"/>
    <col min="9733" max="9733" width="8.5703125" style="68" customWidth="1"/>
    <col min="9734" max="9734" width="7.5703125" style="68" customWidth="1"/>
    <col min="9735" max="9735" width="7.28515625" style="68" customWidth="1"/>
    <col min="9736" max="9736" width="18.140625" style="68" customWidth="1"/>
    <col min="9737" max="9984" width="9.140625" style="68"/>
    <col min="9985" max="9985" width="35.140625" style="68" customWidth="1"/>
    <col min="9986" max="9986" width="8" style="68" customWidth="1"/>
    <col min="9987" max="9988" width="6.42578125" style="68" customWidth="1"/>
    <col min="9989" max="9989" width="8.5703125" style="68" customWidth="1"/>
    <col min="9990" max="9990" width="7.5703125" style="68" customWidth="1"/>
    <col min="9991" max="9991" width="7.28515625" style="68" customWidth="1"/>
    <col min="9992" max="9992" width="18.140625" style="68" customWidth="1"/>
    <col min="9993" max="10240" width="9.140625" style="68"/>
    <col min="10241" max="10241" width="35.140625" style="68" customWidth="1"/>
    <col min="10242" max="10242" width="8" style="68" customWidth="1"/>
    <col min="10243" max="10244" width="6.42578125" style="68" customWidth="1"/>
    <col min="10245" max="10245" width="8.5703125" style="68" customWidth="1"/>
    <col min="10246" max="10246" width="7.5703125" style="68" customWidth="1"/>
    <col min="10247" max="10247" width="7.28515625" style="68" customWidth="1"/>
    <col min="10248" max="10248" width="18.140625" style="68" customWidth="1"/>
    <col min="10249" max="10496" width="9.140625" style="68"/>
    <col min="10497" max="10497" width="35.140625" style="68" customWidth="1"/>
    <col min="10498" max="10498" width="8" style="68" customWidth="1"/>
    <col min="10499" max="10500" width="6.42578125" style="68" customWidth="1"/>
    <col min="10501" max="10501" width="8.5703125" style="68" customWidth="1"/>
    <col min="10502" max="10502" width="7.5703125" style="68" customWidth="1"/>
    <col min="10503" max="10503" width="7.28515625" style="68" customWidth="1"/>
    <col min="10504" max="10504" width="18.140625" style="68" customWidth="1"/>
    <col min="10505" max="10752" width="9.140625" style="68"/>
    <col min="10753" max="10753" width="35.140625" style="68" customWidth="1"/>
    <col min="10754" max="10754" width="8" style="68" customWidth="1"/>
    <col min="10755" max="10756" width="6.42578125" style="68" customWidth="1"/>
    <col min="10757" max="10757" width="8.5703125" style="68" customWidth="1"/>
    <col min="10758" max="10758" width="7.5703125" style="68" customWidth="1"/>
    <col min="10759" max="10759" width="7.28515625" style="68" customWidth="1"/>
    <col min="10760" max="10760" width="18.140625" style="68" customWidth="1"/>
    <col min="10761" max="11008" width="9.140625" style="68"/>
    <col min="11009" max="11009" width="35.140625" style="68" customWidth="1"/>
    <col min="11010" max="11010" width="8" style="68" customWidth="1"/>
    <col min="11011" max="11012" width="6.42578125" style="68" customWidth="1"/>
    <col min="11013" max="11013" width="8.5703125" style="68" customWidth="1"/>
    <col min="11014" max="11014" width="7.5703125" style="68" customWidth="1"/>
    <col min="11015" max="11015" width="7.28515625" style="68" customWidth="1"/>
    <col min="11016" max="11016" width="18.140625" style="68" customWidth="1"/>
    <col min="11017" max="11264" width="9.140625" style="68"/>
    <col min="11265" max="11265" width="35.140625" style="68" customWidth="1"/>
    <col min="11266" max="11266" width="8" style="68" customWidth="1"/>
    <col min="11267" max="11268" width="6.42578125" style="68" customWidth="1"/>
    <col min="11269" max="11269" width="8.5703125" style="68" customWidth="1"/>
    <col min="11270" max="11270" width="7.5703125" style="68" customWidth="1"/>
    <col min="11271" max="11271" width="7.28515625" style="68" customWidth="1"/>
    <col min="11272" max="11272" width="18.140625" style="68" customWidth="1"/>
    <col min="11273" max="11520" width="9.140625" style="68"/>
    <col min="11521" max="11521" width="35.140625" style="68" customWidth="1"/>
    <col min="11522" max="11522" width="8" style="68" customWidth="1"/>
    <col min="11523" max="11524" width="6.42578125" style="68" customWidth="1"/>
    <col min="11525" max="11525" width="8.5703125" style="68" customWidth="1"/>
    <col min="11526" max="11526" width="7.5703125" style="68" customWidth="1"/>
    <col min="11527" max="11527" width="7.28515625" style="68" customWidth="1"/>
    <col min="11528" max="11528" width="18.140625" style="68" customWidth="1"/>
    <col min="11529" max="11776" width="9.140625" style="68"/>
    <col min="11777" max="11777" width="35.140625" style="68" customWidth="1"/>
    <col min="11778" max="11778" width="8" style="68" customWidth="1"/>
    <col min="11779" max="11780" width="6.42578125" style="68" customWidth="1"/>
    <col min="11781" max="11781" width="8.5703125" style="68" customWidth="1"/>
    <col min="11782" max="11782" width="7.5703125" style="68" customWidth="1"/>
    <col min="11783" max="11783" width="7.28515625" style="68" customWidth="1"/>
    <col min="11784" max="11784" width="18.140625" style="68" customWidth="1"/>
    <col min="11785" max="12032" width="9.140625" style="68"/>
    <col min="12033" max="12033" width="35.140625" style="68" customWidth="1"/>
    <col min="12034" max="12034" width="8" style="68" customWidth="1"/>
    <col min="12035" max="12036" width="6.42578125" style="68" customWidth="1"/>
    <col min="12037" max="12037" width="8.5703125" style="68" customWidth="1"/>
    <col min="12038" max="12038" width="7.5703125" style="68" customWidth="1"/>
    <col min="12039" max="12039" width="7.28515625" style="68" customWidth="1"/>
    <col min="12040" max="12040" width="18.140625" style="68" customWidth="1"/>
    <col min="12041" max="12288" width="9.140625" style="68"/>
    <col min="12289" max="12289" width="35.140625" style="68" customWidth="1"/>
    <col min="12290" max="12290" width="8" style="68" customWidth="1"/>
    <col min="12291" max="12292" width="6.42578125" style="68" customWidth="1"/>
    <col min="12293" max="12293" width="8.5703125" style="68" customWidth="1"/>
    <col min="12294" max="12294" width="7.5703125" style="68" customWidth="1"/>
    <col min="12295" max="12295" width="7.28515625" style="68" customWidth="1"/>
    <col min="12296" max="12296" width="18.140625" style="68" customWidth="1"/>
    <col min="12297" max="12544" width="9.140625" style="68"/>
    <col min="12545" max="12545" width="35.140625" style="68" customWidth="1"/>
    <col min="12546" max="12546" width="8" style="68" customWidth="1"/>
    <col min="12547" max="12548" width="6.42578125" style="68" customWidth="1"/>
    <col min="12549" max="12549" width="8.5703125" style="68" customWidth="1"/>
    <col min="12550" max="12550" width="7.5703125" style="68" customWidth="1"/>
    <col min="12551" max="12551" width="7.28515625" style="68" customWidth="1"/>
    <col min="12552" max="12552" width="18.140625" style="68" customWidth="1"/>
    <col min="12553" max="12800" width="9.140625" style="68"/>
    <col min="12801" max="12801" width="35.140625" style="68" customWidth="1"/>
    <col min="12802" max="12802" width="8" style="68" customWidth="1"/>
    <col min="12803" max="12804" width="6.42578125" style="68" customWidth="1"/>
    <col min="12805" max="12805" width="8.5703125" style="68" customWidth="1"/>
    <col min="12806" max="12806" width="7.5703125" style="68" customWidth="1"/>
    <col min="12807" max="12807" width="7.28515625" style="68" customWidth="1"/>
    <col min="12808" max="12808" width="18.140625" style="68" customWidth="1"/>
    <col min="12809" max="13056" width="9.140625" style="68"/>
    <col min="13057" max="13057" width="35.140625" style="68" customWidth="1"/>
    <col min="13058" max="13058" width="8" style="68" customWidth="1"/>
    <col min="13059" max="13060" width="6.42578125" style="68" customWidth="1"/>
    <col min="13061" max="13061" width="8.5703125" style="68" customWidth="1"/>
    <col min="13062" max="13062" width="7.5703125" style="68" customWidth="1"/>
    <col min="13063" max="13063" width="7.28515625" style="68" customWidth="1"/>
    <col min="13064" max="13064" width="18.140625" style="68" customWidth="1"/>
    <col min="13065" max="13312" width="9.140625" style="68"/>
    <col min="13313" max="13313" width="35.140625" style="68" customWidth="1"/>
    <col min="13314" max="13314" width="8" style="68" customWidth="1"/>
    <col min="13315" max="13316" width="6.42578125" style="68" customWidth="1"/>
    <col min="13317" max="13317" width="8.5703125" style="68" customWidth="1"/>
    <col min="13318" max="13318" width="7.5703125" style="68" customWidth="1"/>
    <col min="13319" max="13319" width="7.28515625" style="68" customWidth="1"/>
    <col min="13320" max="13320" width="18.140625" style="68" customWidth="1"/>
    <col min="13321" max="13568" width="9.140625" style="68"/>
    <col min="13569" max="13569" width="35.140625" style="68" customWidth="1"/>
    <col min="13570" max="13570" width="8" style="68" customWidth="1"/>
    <col min="13571" max="13572" width="6.42578125" style="68" customWidth="1"/>
    <col min="13573" max="13573" width="8.5703125" style="68" customWidth="1"/>
    <col min="13574" max="13574" width="7.5703125" style="68" customWidth="1"/>
    <col min="13575" max="13575" width="7.28515625" style="68" customWidth="1"/>
    <col min="13576" max="13576" width="18.140625" style="68" customWidth="1"/>
    <col min="13577" max="13824" width="9.140625" style="68"/>
    <col min="13825" max="13825" width="35.140625" style="68" customWidth="1"/>
    <col min="13826" max="13826" width="8" style="68" customWidth="1"/>
    <col min="13827" max="13828" width="6.42578125" style="68" customWidth="1"/>
    <col min="13829" max="13829" width="8.5703125" style="68" customWidth="1"/>
    <col min="13830" max="13830" width="7.5703125" style="68" customWidth="1"/>
    <col min="13831" max="13831" width="7.28515625" style="68" customWidth="1"/>
    <col min="13832" max="13832" width="18.140625" style="68" customWidth="1"/>
    <col min="13833" max="14080" width="9.140625" style="68"/>
    <col min="14081" max="14081" width="35.140625" style="68" customWidth="1"/>
    <col min="14082" max="14082" width="8" style="68" customWidth="1"/>
    <col min="14083" max="14084" width="6.42578125" style="68" customWidth="1"/>
    <col min="14085" max="14085" width="8.5703125" style="68" customWidth="1"/>
    <col min="14086" max="14086" width="7.5703125" style="68" customWidth="1"/>
    <col min="14087" max="14087" width="7.28515625" style="68" customWidth="1"/>
    <col min="14088" max="14088" width="18.140625" style="68" customWidth="1"/>
    <col min="14089" max="14336" width="9.140625" style="68"/>
    <col min="14337" max="14337" width="35.140625" style="68" customWidth="1"/>
    <col min="14338" max="14338" width="8" style="68" customWidth="1"/>
    <col min="14339" max="14340" width="6.42578125" style="68" customWidth="1"/>
    <col min="14341" max="14341" width="8.5703125" style="68" customWidth="1"/>
    <col min="14342" max="14342" width="7.5703125" style="68" customWidth="1"/>
    <col min="14343" max="14343" width="7.28515625" style="68" customWidth="1"/>
    <col min="14344" max="14344" width="18.140625" style="68" customWidth="1"/>
    <col min="14345" max="14592" width="9.140625" style="68"/>
    <col min="14593" max="14593" width="35.140625" style="68" customWidth="1"/>
    <col min="14594" max="14594" width="8" style="68" customWidth="1"/>
    <col min="14595" max="14596" width="6.42578125" style="68" customWidth="1"/>
    <col min="14597" max="14597" width="8.5703125" style="68" customWidth="1"/>
    <col min="14598" max="14598" width="7.5703125" style="68" customWidth="1"/>
    <col min="14599" max="14599" width="7.28515625" style="68" customWidth="1"/>
    <col min="14600" max="14600" width="18.140625" style="68" customWidth="1"/>
    <col min="14601" max="14848" width="9.140625" style="68"/>
    <col min="14849" max="14849" width="35.140625" style="68" customWidth="1"/>
    <col min="14850" max="14850" width="8" style="68" customWidth="1"/>
    <col min="14851" max="14852" width="6.42578125" style="68" customWidth="1"/>
    <col min="14853" max="14853" width="8.5703125" style="68" customWidth="1"/>
    <col min="14854" max="14854" width="7.5703125" style="68" customWidth="1"/>
    <col min="14855" max="14855" width="7.28515625" style="68" customWidth="1"/>
    <col min="14856" max="14856" width="18.140625" style="68" customWidth="1"/>
    <col min="14857" max="15104" width="9.140625" style="68"/>
    <col min="15105" max="15105" width="35.140625" style="68" customWidth="1"/>
    <col min="15106" max="15106" width="8" style="68" customWidth="1"/>
    <col min="15107" max="15108" width="6.42578125" style="68" customWidth="1"/>
    <col min="15109" max="15109" width="8.5703125" style="68" customWidth="1"/>
    <col min="15110" max="15110" width="7.5703125" style="68" customWidth="1"/>
    <col min="15111" max="15111" width="7.28515625" style="68" customWidth="1"/>
    <col min="15112" max="15112" width="18.140625" style="68" customWidth="1"/>
    <col min="15113" max="15360" width="9.140625" style="68"/>
    <col min="15361" max="15361" width="35.140625" style="68" customWidth="1"/>
    <col min="15362" max="15362" width="8" style="68" customWidth="1"/>
    <col min="15363" max="15364" width="6.42578125" style="68" customWidth="1"/>
    <col min="15365" max="15365" width="8.5703125" style="68" customWidth="1"/>
    <col min="15366" max="15366" width="7.5703125" style="68" customWidth="1"/>
    <col min="15367" max="15367" width="7.28515625" style="68" customWidth="1"/>
    <col min="15368" max="15368" width="18.140625" style="68" customWidth="1"/>
    <col min="15369" max="15616" width="9.140625" style="68"/>
    <col min="15617" max="15617" width="35.140625" style="68" customWidth="1"/>
    <col min="15618" max="15618" width="8" style="68" customWidth="1"/>
    <col min="15619" max="15620" width="6.42578125" style="68" customWidth="1"/>
    <col min="15621" max="15621" width="8.5703125" style="68" customWidth="1"/>
    <col min="15622" max="15622" width="7.5703125" style="68" customWidth="1"/>
    <col min="15623" max="15623" width="7.28515625" style="68" customWidth="1"/>
    <col min="15624" max="15624" width="18.140625" style="68" customWidth="1"/>
    <col min="15625" max="15872" width="9.140625" style="68"/>
    <col min="15873" max="15873" width="35.140625" style="68" customWidth="1"/>
    <col min="15874" max="15874" width="8" style="68" customWidth="1"/>
    <col min="15875" max="15876" width="6.42578125" style="68" customWidth="1"/>
    <col min="15877" max="15877" width="8.5703125" style="68" customWidth="1"/>
    <col min="15878" max="15878" width="7.5703125" style="68" customWidth="1"/>
    <col min="15879" max="15879" width="7.28515625" style="68" customWidth="1"/>
    <col min="15880" max="15880" width="18.140625" style="68" customWidth="1"/>
    <col min="15881" max="16128" width="9.140625" style="68"/>
    <col min="16129" max="16129" width="35.140625" style="68" customWidth="1"/>
    <col min="16130" max="16130" width="8" style="68" customWidth="1"/>
    <col min="16131" max="16132" width="6.42578125" style="68" customWidth="1"/>
    <col min="16133" max="16133" width="8.5703125" style="68" customWidth="1"/>
    <col min="16134" max="16134" width="7.5703125" style="68" customWidth="1"/>
    <col min="16135" max="16135" width="7.28515625" style="68" customWidth="1"/>
    <col min="16136" max="16136" width="18.140625" style="68" customWidth="1"/>
    <col min="16137" max="16384" width="9.140625" style="68"/>
  </cols>
  <sheetData>
    <row r="1" spans="1:8" ht="13.5" customHeight="1" x14ac:dyDescent="0.25">
      <c r="A1" s="314" t="s">
        <v>0</v>
      </c>
      <c r="B1" s="315"/>
      <c r="C1" s="315"/>
      <c r="D1" s="315"/>
      <c r="E1" s="315"/>
      <c r="F1" s="315"/>
      <c r="G1" s="315"/>
      <c r="H1" s="316"/>
    </row>
    <row r="2" spans="1:8" ht="13.5" customHeight="1" x14ac:dyDescent="0.25">
      <c r="A2" s="325" t="s">
        <v>1</v>
      </c>
      <c r="B2" s="320"/>
      <c r="C2" s="320"/>
      <c r="D2" s="320"/>
      <c r="E2" s="320"/>
      <c r="F2" s="320"/>
      <c r="G2" s="320"/>
      <c r="H2" s="328"/>
    </row>
    <row r="3" spans="1:8" ht="11.25" x14ac:dyDescent="0.25">
      <c r="A3" s="305" t="s">
        <v>2</v>
      </c>
      <c r="B3" s="325" t="s">
        <v>3</v>
      </c>
      <c r="C3" s="320"/>
      <c r="D3" s="320"/>
      <c r="E3" s="320"/>
      <c r="F3" s="320"/>
      <c r="G3" s="323" t="s">
        <v>4</v>
      </c>
      <c r="H3" s="323" t="s">
        <v>5</v>
      </c>
    </row>
    <row r="4" spans="1:8" ht="15.75" customHeight="1" x14ac:dyDescent="0.25">
      <c r="A4" s="306"/>
      <c r="B4" s="70" t="s">
        <v>6</v>
      </c>
      <c r="C4" s="236" t="s">
        <v>7</v>
      </c>
      <c r="D4" s="236" t="s">
        <v>8</v>
      </c>
      <c r="E4" s="236" t="s">
        <v>9</v>
      </c>
      <c r="F4" s="236" t="s">
        <v>10</v>
      </c>
      <c r="G4" s="324"/>
      <c r="H4" s="324"/>
    </row>
    <row r="5" spans="1:8" ht="14.25" customHeight="1" x14ac:dyDescent="0.25">
      <c r="A5" s="334" t="s">
        <v>204</v>
      </c>
      <c r="B5" s="335"/>
      <c r="C5" s="336"/>
      <c r="D5" s="336"/>
      <c r="E5" s="336"/>
      <c r="F5" s="336"/>
      <c r="G5" s="335"/>
      <c r="H5" s="337"/>
    </row>
    <row r="6" spans="1:8" s="176" customFormat="1" ht="22.5" customHeight="1" x14ac:dyDescent="0.2">
      <c r="A6" s="47" t="s">
        <v>12</v>
      </c>
      <c r="B6" s="99" t="s">
        <v>13</v>
      </c>
      <c r="C6" s="74">
        <v>5.96</v>
      </c>
      <c r="D6" s="74">
        <v>7.25</v>
      </c>
      <c r="E6" s="74">
        <v>42.89</v>
      </c>
      <c r="F6" s="74">
        <v>261</v>
      </c>
      <c r="G6" s="107" t="s">
        <v>14</v>
      </c>
      <c r="H6" s="78" t="s">
        <v>15</v>
      </c>
    </row>
    <row r="7" spans="1:8" ht="15" customHeight="1" x14ac:dyDescent="0.25">
      <c r="A7" s="51" t="s">
        <v>16</v>
      </c>
      <c r="B7" s="108">
        <v>20</v>
      </c>
      <c r="C7" s="109">
        <v>4.6399999999999997</v>
      </c>
      <c r="D7" s="108">
        <v>5.9</v>
      </c>
      <c r="E7" s="108">
        <v>0</v>
      </c>
      <c r="F7" s="108">
        <v>72</v>
      </c>
      <c r="G7" s="77" t="s">
        <v>17</v>
      </c>
      <c r="H7" s="177" t="s">
        <v>18</v>
      </c>
    </row>
    <row r="8" spans="1:8" ht="15" customHeight="1" x14ac:dyDescent="0.25">
      <c r="A8" s="178" t="s">
        <v>19</v>
      </c>
      <c r="B8" s="74">
        <v>60</v>
      </c>
      <c r="C8" s="74">
        <f>2.1*2</f>
        <v>4.2</v>
      </c>
      <c r="D8" s="74">
        <f>1.68*2</f>
        <v>3.36</v>
      </c>
      <c r="E8" s="74">
        <f>9.06*2</f>
        <v>18.12</v>
      </c>
      <c r="F8" s="74">
        <f>61.44*2</f>
        <v>122.88</v>
      </c>
      <c r="G8" s="80" t="s">
        <v>20</v>
      </c>
      <c r="H8" s="55" t="s">
        <v>21</v>
      </c>
    </row>
    <row r="9" spans="1:8" ht="15" customHeight="1" x14ac:dyDescent="0.25">
      <c r="A9" s="8" t="s">
        <v>22</v>
      </c>
      <c r="B9" s="84" t="s">
        <v>23</v>
      </c>
      <c r="C9" s="84">
        <v>7.0000000000000007E-2</v>
      </c>
      <c r="D9" s="84">
        <v>0.02</v>
      </c>
      <c r="E9" s="84">
        <v>15</v>
      </c>
      <c r="F9" s="84">
        <v>60</v>
      </c>
      <c r="G9" s="84">
        <v>685</v>
      </c>
      <c r="H9" s="94" t="s">
        <v>24</v>
      </c>
    </row>
    <row r="10" spans="1:8" x14ac:dyDescent="0.25">
      <c r="A10" s="16" t="s">
        <v>25</v>
      </c>
      <c r="B10" s="234"/>
      <c r="C10" s="237">
        <f>SUM(C6:C9)</f>
        <v>14.870000000000001</v>
      </c>
      <c r="D10" s="237">
        <f t="shared" ref="D10:F10" si="0">SUM(D6:D9)</f>
        <v>16.53</v>
      </c>
      <c r="E10" s="237">
        <f t="shared" si="0"/>
        <v>76.010000000000005</v>
      </c>
      <c r="F10" s="237">
        <f t="shared" si="0"/>
        <v>515.88</v>
      </c>
      <c r="G10" s="234"/>
      <c r="H10" s="55"/>
    </row>
    <row r="11" spans="1:8" ht="11.25" x14ac:dyDescent="0.25">
      <c r="A11" s="325" t="s">
        <v>205</v>
      </c>
      <c r="B11" s="320"/>
      <c r="C11" s="320"/>
      <c r="D11" s="320"/>
      <c r="E11" s="320"/>
      <c r="F11" s="320"/>
      <c r="G11" s="320"/>
      <c r="H11" s="328"/>
    </row>
    <row r="12" spans="1:8" s="256" customFormat="1" ht="15" customHeight="1" x14ac:dyDescent="0.25">
      <c r="A12" s="252" t="s">
        <v>241</v>
      </c>
      <c r="B12" s="273">
        <v>200</v>
      </c>
      <c r="C12" s="274">
        <v>4.4000000000000004</v>
      </c>
      <c r="D12" s="274">
        <v>4.2</v>
      </c>
      <c r="E12" s="274">
        <v>13.2</v>
      </c>
      <c r="F12" s="274">
        <v>118.6</v>
      </c>
      <c r="G12" s="277" t="s">
        <v>242</v>
      </c>
      <c r="H12" s="272" t="s">
        <v>243</v>
      </c>
    </row>
    <row r="13" spans="1:8" ht="12.75" customHeight="1" x14ac:dyDescent="0.2">
      <c r="A13" s="8" t="s">
        <v>166</v>
      </c>
      <c r="B13" s="79">
        <v>60</v>
      </c>
      <c r="C13" s="74">
        <v>5.86</v>
      </c>
      <c r="D13" s="74">
        <v>6.96</v>
      </c>
      <c r="E13" s="74">
        <v>17.54</v>
      </c>
      <c r="F13" s="74">
        <v>158.41</v>
      </c>
      <c r="G13" s="80" t="s">
        <v>167</v>
      </c>
      <c r="H13" s="54" t="s">
        <v>168</v>
      </c>
    </row>
    <row r="14" spans="1:8" ht="12" customHeight="1" x14ac:dyDescent="0.25">
      <c r="A14" s="4" t="s">
        <v>39</v>
      </c>
      <c r="B14" s="84">
        <v>200</v>
      </c>
      <c r="C14" s="102">
        <v>0.15</v>
      </c>
      <c r="D14" s="102">
        <v>0.06</v>
      </c>
      <c r="E14" s="102">
        <v>20.65</v>
      </c>
      <c r="F14" s="102">
        <v>82.9</v>
      </c>
      <c r="G14" s="74" t="s">
        <v>40</v>
      </c>
      <c r="H14" s="78" t="s">
        <v>41</v>
      </c>
    </row>
    <row r="15" spans="1:8" ht="12.6" customHeight="1" x14ac:dyDescent="0.25">
      <c r="A15" s="14" t="s">
        <v>42</v>
      </c>
      <c r="B15" s="74">
        <v>20</v>
      </c>
      <c r="C15" s="84">
        <v>1.3</v>
      </c>
      <c r="D15" s="84">
        <v>0.2</v>
      </c>
      <c r="E15" s="84">
        <v>8.6</v>
      </c>
      <c r="F15" s="84">
        <v>43</v>
      </c>
      <c r="G15" s="74" t="s">
        <v>43</v>
      </c>
      <c r="H15" s="55" t="s">
        <v>44</v>
      </c>
    </row>
    <row r="16" spans="1:8" s="69" customFormat="1" x14ac:dyDescent="0.25">
      <c r="A16" s="16" t="s">
        <v>25</v>
      </c>
      <c r="B16" s="234"/>
      <c r="C16" s="237">
        <f>SUM(C12:C15)</f>
        <v>11.710000000000003</v>
      </c>
      <c r="D16" s="237">
        <f>SUM(D12:D15)</f>
        <v>11.42</v>
      </c>
      <c r="E16" s="237">
        <f>SUM(E12:E15)</f>
        <v>59.99</v>
      </c>
      <c r="F16" s="237">
        <f>SUM(F12:F15)</f>
        <v>402.90999999999997</v>
      </c>
      <c r="G16" s="234"/>
      <c r="H16" s="179"/>
    </row>
    <row r="17" spans="1:13" s="69" customFormat="1" x14ac:dyDescent="0.25">
      <c r="A17" s="16" t="s">
        <v>47</v>
      </c>
      <c r="B17" s="234"/>
      <c r="C17" s="237">
        <f>C16+C10</f>
        <v>26.580000000000005</v>
      </c>
      <c r="D17" s="237">
        <f>D16+D10</f>
        <v>27.950000000000003</v>
      </c>
      <c r="E17" s="237">
        <f>E16+E10</f>
        <v>136</v>
      </c>
      <c r="F17" s="237">
        <f>F16+F10</f>
        <v>918.79</v>
      </c>
      <c r="G17" s="234"/>
      <c r="H17" s="179"/>
    </row>
    <row r="18" spans="1:13" ht="11.25" x14ac:dyDescent="0.25">
      <c r="A18" s="325" t="s">
        <v>48</v>
      </c>
      <c r="B18" s="320"/>
      <c r="C18" s="320"/>
      <c r="D18" s="320"/>
      <c r="E18" s="320"/>
      <c r="F18" s="320"/>
      <c r="G18" s="320"/>
      <c r="H18" s="328"/>
      <c r="M18" s="180"/>
    </row>
    <row r="19" spans="1:13" ht="11.25" x14ac:dyDescent="0.25">
      <c r="A19" s="305" t="s">
        <v>2</v>
      </c>
      <c r="B19" s="325" t="s">
        <v>3</v>
      </c>
      <c r="C19" s="320"/>
      <c r="D19" s="320"/>
      <c r="E19" s="320"/>
      <c r="F19" s="320"/>
      <c r="G19" s="323" t="s">
        <v>4</v>
      </c>
      <c r="H19" s="323" t="s">
        <v>5</v>
      </c>
    </row>
    <row r="20" spans="1:13" ht="15" customHeight="1" x14ac:dyDescent="0.25">
      <c r="A20" s="306"/>
      <c r="B20" s="70" t="s">
        <v>6</v>
      </c>
      <c r="C20" s="236" t="s">
        <v>7</v>
      </c>
      <c r="D20" s="236" t="s">
        <v>8</v>
      </c>
      <c r="E20" s="236" t="s">
        <v>9</v>
      </c>
      <c r="F20" s="236" t="s">
        <v>10</v>
      </c>
      <c r="G20" s="324"/>
      <c r="H20" s="324"/>
    </row>
    <row r="21" spans="1:13" ht="12.75" customHeight="1" x14ac:dyDescent="0.25">
      <c r="A21" s="334" t="s">
        <v>204</v>
      </c>
      <c r="B21" s="335"/>
      <c r="C21" s="336"/>
      <c r="D21" s="336"/>
      <c r="E21" s="336"/>
      <c r="F21" s="336"/>
      <c r="G21" s="335"/>
      <c r="H21" s="337"/>
    </row>
    <row r="22" spans="1:13" ht="12.75" customHeight="1" x14ac:dyDescent="0.25">
      <c r="A22" s="8" t="s">
        <v>49</v>
      </c>
      <c r="B22" s="99">
        <v>90</v>
      </c>
      <c r="C22" s="75">
        <v>11.5</v>
      </c>
      <c r="D22" s="74">
        <v>11.8</v>
      </c>
      <c r="E22" s="74">
        <v>12.3</v>
      </c>
      <c r="F22" s="75">
        <v>201.4</v>
      </c>
      <c r="G22" s="117" t="s">
        <v>50</v>
      </c>
      <c r="H22" s="55" t="s">
        <v>51</v>
      </c>
    </row>
    <row r="23" spans="1:13" ht="12" customHeight="1" x14ac:dyDescent="0.25">
      <c r="A23" s="14" t="s">
        <v>52</v>
      </c>
      <c r="B23" s="99">
        <v>150</v>
      </c>
      <c r="C23" s="74">
        <v>2.86</v>
      </c>
      <c r="D23" s="74">
        <v>4.32</v>
      </c>
      <c r="E23" s="74">
        <v>23.02</v>
      </c>
      <c r="F23" s="74">
        <v>142.4</v>
      </c>
      <c r="G23" s="74">
        <v>310</v>
      </c>
      <c r="H23" s="78" t="s">
        <v>53</v>
      </c>
    </row>
    <row r="24" spans="1:13" ht="15" customHeight="1" x14ac:dyDescent="0.25">
      <c r="A24" s="23" t="s">
        <v>54</v>
      </c>
      <c r="B24" s="74" t="s">
        <v>55</v>
      </c>
      <c r="C24" s="82">
        <v>0.13</v>
      </c>
      <c r="D24" s="82">
        <v>0.02</v>
      </c>
      <c r="E24" s="82">
        <v>15.2</v>
      </c>
      <c r="F24" s="82">
        <v>62</v>
      </c>
      <c r="G24" s="84">
        <v>686</v>
      </c>
      <c r="H24" s="85" t="s">
        <v>56</v>
      </c>
    </row>
    <row r="25" spans="1:13" x14ac:dyDescent="0.25">
      <c r="A25" s="14" t="s">
        <v>45</v>
      </c>
      <c r="B25" s="82">
        <v>40</v>
      </c>
      <c r="C25" s="82">
        <f>1.6*2</f>
        <v>3.2</v>
      </c>
      <c r="D25" s="82">
        <f>0.2*2</f>
        <v>0.4</v>
      </c>
      <c r="E25" s="83">
        <f>10.2*2</f>
        <v>20.399999999999999</v>
      </c>
      <c r="F25" s="82">
        <v>100</v>
      </c>
      <c r="G25" s="82" t="s">
        <v>43</v>
      </c>
      <c r="H25" s="78" t="s">
        <v>46</v>
      </c>
    </row>
    <row r="26" spans="1:13" s="69" customFormat="1" x14ac:dyDescent="0.25">
      <c r="A26" s="16" t="s">
        <v>25</v>
      </c>
      <c r="B26" s="234"/>
      <c r="C26" s="237">
        <f>SUM(C22:C25)</f>
        <v>17.690000000000001</v>
      </c>
      <c r="D26" s="237">
        <f>SUM(D22:D25)</f>
        <v>16.54</v>
      </c>
      <c r="E26" s="237">
        <f>SUM(E22:E25)</f>
        <v>70.919999999999987</v>
      </c>
      <c r="F26" s="237">
        <f>SUM(F22:F25)</f>
        <v>505.8</v>
      </c>
      <c r="G26" s="234"/>
      <c r="H26" s="179"/>
    </row>
    <row r="27" spans="1:13" ht="10.9" customHeight="1" x14ac:dyDescent="0.25">
      <c r="A27" s="325" t="s">
        <v>205</v>
      </c>
      <c r="B27" s="320"/>
      <c r="C27" s="320"/>
      <c r="D27" s="320"/>
      <c r="E27" s="320"/>
      <c r="F27" s="320"/>
      <c r="G27" s="320"/>
      <c r="H27" s="328"/>
    </row>
    <row r="28" spans="1:13" ht="13.5" customHeight="1" x14ac:dyDescent="0.25">
      <c r="A28" s="4" t="s">
        <v>57</v>
      </c>
      <c r="B28" s="95" t="s">
        <v>58</v>
      </c>
      <c r="C28" s="74">
        <v>1.71</v>
      </c>
      <c r="D28" s="74">
        <v>5.19</v>
      </c>
      <c r="E28" s="74">
        <v>6.89</v>
      </c>
      <c r="F28" s="74">
        <v>81.27</v>
      </c>
      <c r="G28" s="74" t="s">
        <v>59</v>
      </c>
      <c r="H28" s="78" t="s">
        <v>60</v>
      </c>
    </row>
    <row r="29" spans="1:13" x14ac:dyDescent="0.25">
      <c r="A29" s="8" t="s">
        <v>126</v>
      </c>
      <c r="B29" s="64">
        <v>60</v>
      </c>
      <c r="C29" s="181">
        <v>7.65</v>
      </c>
      <c r="D29" s="181">
        <v>8.48</v>
      </c>
      <c r="E29" s="181">
        <v>22.58</v>
      </c>
      <c r="F29" s="181">
        <v>199.8</v>
      </c>
      <c r="G29" s="97" t="s">
        <v>127</v>
      </c>
      <c r="H29" s="55" t="s">
        <v>128</v>
      </c>
    </row>
    <row r="30" spans="1:13" ht="12.75" customHeight="1" x14ac:dyDescent="0.25">
      <c r="A30" s="14" t="s">
        <v>67</v>
      </c>
      <c r="B30" s="104">
        <v>200</v>
      </c>
      <c r="C30" s="102">
        <v>0.14000000000000001</v>
      </c>
      <c r="D30" s="102">
        <v>0.11</v>
      </c>
      <c r="E30" s="102">
        <v>21.52</v>
      </c>
      <c r="F30" s="102">
        <v>87.59</v>
      </c>
      <c r="G30" s="82" t="s">
        <v>68</v>
      </c>
      <c r="H30" s="81" t="s">
        <v>69</v>
      </c>
    </row>
    <row r="31" spans="1:13" ht="12.6" customHeight="1" x14ac:dyDescent="0.25">
      <c r="A31" s="14" t="s">
        <v>42</v>
      </c>
      <c r="B31" s="74">
        <v>20</v>
      </c>
      <c r="C31" s="84">
        <v>1.3</v>
      </c>
      <c r="D31" s="84">
        <v>0.2</v>
      </c>
      <c r="E31" s="84">
        <v>8.6</v>
      </c>
      <c r="F31" s="84">
        <v>43</v>
      </c>
      <c r="G31" s="74" t="s">
        <v>43</v>
      </c>
      <c r="H31" s="55" t="s">
        <v>44</v>
      </c>
    </row>
    <row r="32" spans="1:13" s="69" customFormat="1" x14ac:dyDescent="0.25">
      <c r="A32" s="16" t="s">
        <v>25</v>
      </c>
      <c r="B32" s="234"/>
      <c r="C32" s="101">
        <f>SUM(C28:C31)</f>
        <v>10.8</v>
      </c>
      <c r="D32" s="101">
        <f>SUM(D28:D31)</f>
        <v>13.98</v>
      </c>
      <c r="E32" s="101">
        <f>SUM(E28:E31)</f>
        <v>59.589999999999996</v>
      </c>
      <c r="F32" s="101">
        <f>SUM(F28:F31)</f>
        <v>411.65999999999997</v>
      </c>
      <c r="G32" s="234"/>
      <c r="H32" s="179"/>
    </row>
    <row r="33" spans="1:8" s="69" customFormat="1" x14ac:dyDescent="0.25">
      <c r="A33" s="16" t="s">
        <v>47</v>
      </c>
      <c r="B33" s="234"/>
      <c r="C33" s="101">
        <f>C32+C26</f>
        <v>28.490000000000002</v>
      </c>
      <c r="D33" s="101">
        <f>D32+D26</f>
        <v>30.52</v>
      </c>
      <c r="E33" s="101">
        <f>E32+E26</f>
        <v>130.51</v>
      </c>
      <c r="F33" s="101">
        <f>F32+F26</f>
        <v>917.46</v>
      </c>
      <c r="G33" s="234"/>
      <c r="H33" s="179"/>
    </row>
    <row r="34" spans="1:8" ht="15" customHeight="1" x14ac:dyDescent="0.25">
      <c r="A34" s="325" t="s">
        <v>70</v>
      </c>
      <c r="B34" s="320"/>
      <c r="C34" s="320"/>
      <c r="D34" s="320"/>
      <c r="E34" s="320"/>
      <c r="F34" s="320"/>
      <c r="G34" s="320"/>
      <c r="H34" s="328"/>
    </row>
    <row r="35" spans="1:8" ht="11.25" x14ac:dyDescent="0.25">
      <c r="A35" s="305" t="s">
        <v>2</v>
      </c>
      <c r="B35" s="325" t="s">
        <v>3</v>
      </c>
      <c r="C35" s="320"/>
      <c r="D35" s="320"/>
      <c r="E35" s="320"/>
      <c r="F35" s="320"/>
      <c r="G35" s="323" t="s">
        <v>4</v>
      </c>
      <c r="H35" s="323" t="s">
        <v>5</v>
      </c>
    </row>
    <row r="36" spans="1:8" ht="15.75" customHeight="1" x14ac:dyDescent="0.25">
      <c r="A36" s="306"/>
      <c r="B36" s="70" t="s">
        <v>6</v>
      </c>
      <c r="C36" s="236" t="s">
        <v>7</v>
      </c>
      <c r="D36" s="236" t="s">
        <v>8</v>
      </c>
      <c r="E36" s="236" t="s">
        <v>9</v>
      </c>
      <c r="F36" s="236" t="s">
        <v>10</v>
      </c>
      <c r="G36" s="324"/>
      <c r="H36" s="324"/>
    </row>
    <row r="37" spans="1:8" ht="12" customHeight="1" x14ac:dyDescent="0.25">
      <c r="A37" s="334" t="s">
        <v>204</v>
      </c>
      <c r="B37" s="335"/>
      <c r="C37" s="336"/>
      <c r="D37" s="336"/>
      <c r="E37" s="336"/>
      <c r="F37" s="336"/>
      <c r="G37" s="335"/>
      <c r="H37" s="337"/>
    </row>
    <row r="38" spans="1:8" ht="15" customHeight="1" x14ac:dyDescent="0.25">
      <c r="A38" s="4" t="s">
        <v>71</v>
      </c>
      <c r="B38" s="99">
        <v>200</v>
      </c>
      <c r="C38" s="77">
        <v>13.53</v>
      </c>
      <c r="D38" s="77">
        <v>15.92</v>
      </c>
      <c r="E38" s="77">
        <v>34.11</v>
      </c>
      <c r="F38" s="77">
        <v>334.4</v>
      </c>
      <c r="G38" s="117" t="s">
        <v>72</v>
      </c>
      <c r="H38" s="177" t="s">
        <v>73</v>
      </c>
    </row>
    <row r="39" spans="1:8" x14ac:dyDescent="0.2">
      <c r="A39" s="14" t="s">
        <v>74</v>
      </c>
      <c r="B39" s="64">
        <v>80</v>
      </c>
      <c r="C39" s="74">
        <v>5.82</v>
      </c>
      <c r="D39" s="74">
        <v>10.02</v>
      </c>
      <c r="E39" s="74">
        <v>35.130000000000003</v>
      </c>
      <c r="F39" s="74">
        <v>254.4</v>
      </c>
      <c r="G39" s="74">
        <v>424</v>
      </c>
      <c r="H39" s="54" t="s">
        <v>75</v>
      </c>
    </row>
    <row r="40" spans="1:8" ht="15" customHeight="1" x14ac:dyDescent="0.25">
      <c r="A40" s="23" t="s">
        <v>54</v>
      </c>
      <c r="B40" s="74" t="s">
        <v>55</v>
      </c>
      <c r="C40" s="83">
        <v>0.13</v>
      </c>
      <c r="D40" s="83">
        <v>0.02</v>
      </c>
      <c r="E40" s="83">
        <v>15.2</v>
      </c>
      <c r="F40" s="83">
        <v>62</v>
      </c>
      <c r="G40" s="84">
        <v>686</v>
      </c>
      <c r="H40" s="85" t="s">
        <v>56</v>
      </c>
    </row>
    <row r="41" spans="1:8" x14ac:dyDescent="0.25">
      <c r="A41" s="16" t="s">
        <v>25</v>
      </c>
      <c r="B41" s="234"/>
      <c r="C41" s="237">
        <f>SUM(C38:C40)</f>
        <v>19.48</v>
      </c>
      <c r="D41" s="237">
        <f>SUM(D38:D40)</f>
        <v>25.959999999999997</v>
      </c>
      <c r="E41" s="237">
        <f>SUM(E38:E40)</f>
        <v>84.440000000000012</v>
      </c>
      <c r="F41" s="237">
        <f>SUM(F38:F40)</f>
        <v>650.79999999999995</v>
      </c>
      <c r="G41" s="234"/>
      <c r="H41" s="55"/>
    </row>
    <row r="42" spans="1:8" ht="11.25" customHeight="1" x14ac:dyDescent="0.25">
      <c r="A42" s="325" t="s">
        <v>205</v>
      </c>
      <c r="B42" s="320"/>
      <c r="C42" s="320"/>
      <c r="D42" s="320"/>
      <c r="E42" s="320"/>
      <c r="F42" s="320"/>
      <c r="G42" s="320"/>
      <c r="H42" s="328"/>
    </row>
    <row r="43" spans="1:8" s="256" customFormat="1" ht="24.75" customHeight="1" x14ac:dyDescent="0.25">
      <c r="A43" s="252" t="s">
        <v>110</v>
      </c>
      <c r="B43" s="279" t="s">
        <v>28</v>
      </c>
      <c r="C43" s="274">
        <v>1.44</v>
      </c>
      <c r="D43" s="274">
        <v>5.34</v>
      </c>
      <c r="E43" s="274">
        <v>9.3800000000000008</v>
      </c>
      <c r="F43" s="274">
        <v>91.98</v>
      </c>
      <c r="G43" s="282" t="s">
        <v>111</v>
      </c>
      <c r="H43" s="283" t="s">
        <v>112</v>
      </c>
    </row>
    <row r="44" spans="1:8" ht="13.5" customHeight="1" x14ac:dyDescent="0.2">
      <c r="A44" s="4" t="s">
        <v>172</v>
      </c>
      <c r="B44" s="182">
        <v>50</v>
      </c>
      <c r="C44" s="74">
        <v>3.05</v>
      </c>
      <c r="D44" s="74">
        <v>9.2200000000000006</v>
      </c>
      <c r="E44" s="74">
        <v>28.71</v>
      </c>
      <c r="F44" s="74">
        <v>210</v>
      </c>
      <c r="G44" s="111">
        <v>446</v>
      </c>
      <c r="H44" s="54" t="s">
        <v>173</v>
      </c>
    </row>
    <row r="45" spans="1:8" ht="13.5" customHeight="1" x14ac:dyDescent="0.25">
      <c r="A45" s="27" t="s">
        <v>85</v>
      </c>
      <c r="B45" s="80">
        <v>200</v>
      </c>
      <c r="C45" s="181">
        <v>0.76</v>
      </c>
      <c r="D45" s="181">
        <v>0.04</v>
      </c>
      <c r="E45" s="181">
        <v>20.22</v>
      </c>
      <c r="F45" s="181">
        <v>85.51</v>
      </c>
      <c r="G45" s="74" t="s">
        <v>86</v>
      </c>
      <c r="H45" s="78" t="s">
        <v>87</v>
      </c>
    </row>
    <row r="46" spans="1:8" ht="12.6" customHeight="1" x14ac:dyDescent="0.25">
      <c r="A46" s="14" t="s">
        <v>42</v>
      </c>
      <c r="B46" s="74">
        <v>20</v>
      </c>
      <c r="C46" s="84">
        <v>1.3</v>
      </c>
      <c r="D46" s="84">
        <v>0.2</v>
      </c>
      <c r="E46" s="84">
        <v>8.6</v>
      </c>
      <c r="F46" s="84">
        <v>43</v>
      </c>
      <c r="G46" s="74" t="s">
        <v>43</v>
      </c>
      <c r="H46" s="55" t="s">
        <v>44</v>
      </c>
    </row>
    <row r="47" spans="1:8" s="69" customFormat="1" x14ac:dyDescent="0.25">
      <c r="A47" s="16" t="s">
        <v>25</v>
      </c>
      <c r="B47" s="234"/>
      <c r="C47" s="101">
        <f>SUM(C43:C46)</f>
        <v>6.55</v>
      </c>
      <c r="D47" s="101">
        <f>SUM(D43:D46)</f>
        <v>14.799999999999999</v>
      </c>
      <c r="E47" s="101">
        <f>SUM(E43:E46)</f>
        <v>66.91</v>
      </c>
      <c r="F47" s="101">
        <f>SUM(F43:F46)</f>
        <v>430.49</v>
      </c>
      <c r="G47" s="106"/>
      <c r="H47" s="179"/>
    </row>
    <row r="48" spans="1:8" s="69" customFormat="1" x14ac:dyDescent="0.25">
      <c r="A48" s="16" t="s">
        <v>47</v>
      </c>
      <c r="B48" s="234"/>
      <c r="C48" s="101">
        <f>C47+C41</f>
        <v>26.03</v>
      </c>
      <c r="D48" s="101">
        <f>D47+D41</f>
        <v>40.76</v>
      </c>
      <c r="E48" s="101">
        <f>E47+E41</f>
        <v>151.35000000000002</v>
      </c>
      <c r="F48" s="101">
        <f>F47+F41</f>
        <v>1081.29</v>
      </c>
      <c r="G48" s="234"/>
      <c r="H48" s="179"/>
    </row>
    <row r="49" spans="1:8" ht="13.5" customHeight="1" x14ac:dyDescent="0.25">
      <c r="A49" s="325" t="s">
        <v>88</v>
      </c>
      <c r="B49" s="320"/>
      <c r="C49" s="320"/>
      <c r="D49" s="320"/>
      <c r="E49" s="320"/>
      <c r="F49" s="320"/>
      <c r="G49" s="320"/>
      <c r="H49" s="328"/>
    </row>
    <row r="50" spans="1:8" ht="11.25" x14ac:dyDescent="0.25">
      <c r="A50" s="305" t="s">
        <v>2</v>
      </c>
      <c r="B50" s="325" t="s">
        <v>3</v>
      </c>
      <c r="C50" s="320"/>
      <c r="D50" s="320"/>
      <c r="E50" s="320"/>
      <c r="F50" s="320"/>
      <c r="G50" s="323" t="s">
        <v>4</v>
      </c>
      <c r="H50" s="323" t="s">
        <v>5</v>
      </c>
    </row>
    <row r="51" spans="1:8" ht="10.5" customHeight="1" x14ac:dyDescent="0.25">
      <c r="A51" s="306"/>
      <c r="B51" s="70" t="s">
        <v>6</v>
      </c>
      <c r="C51" s="236" t="s">
        <v>7</v>
      </c>
      <c r="D51" s="236" t="s">
        <v>8</v>
      </c>
      <c r="E51" s="236" t="s">
        <v>9</v>
      </c>
      <c r="F51" s="236" t="s">
        <v>10</v>
      </c>
      <c r="G51" s="324"/>
      <c r="H51" s="324"/>
    </row>
    <row r="52" spans="1:8" ht="12" customHeight="1" x14ac:dyDescent="0.25">
      <c r="A52" s="334" t="s">
        <v>204</v>
      </c>
      <c r="B52" s="335"/>
      <c r="C52" s="336"/>
      <c r="D52" s="336"/>
      <c r="E52" s="336"/>
      <c r="F52" s="336"/>
      <c r="G52" s="335"/>
      <c r="H52" s="337"/>
    </row>
    <row r="53" spans="1:8" ht="14.25" customHeight="1" x14ac:dyDescent="0.25">
      <c r="A53" s="4" t="s">
        <v>89</v>
      </c>
      <c r="B53" s="64">
        <v>120</v>
      </c>
      <c r="C53" s="74">
        <v>16.47</v>
      </c>
      <c r="D53" s="74">
        <v>6.98</v>
      </c>
      <c r="E53" s="74">
        <v>25.12</v>
      </c>
      <c r="F53" s="74">
        <v>233.1</v>
      </c>
      <c r="G53" s="80" t="s">
        <v>90</v>
      </c>
      <c r="H53" s="55" t="s">
        <v>91</v>
      </c>
    </row>
    <row r="54" spans="1:8" x14ac:dyDescent="0.25">
      <c r="A54" s="4" t="s">
        <v>92</v>
      </c>
      <c r="B54" s="82">
        <v>30</v>
      </c>
      <c r="C54" s="84">
        <v>2.16</v>
      </c>
      <c r="D54" s="84">
        <v>2.5499999999999998</v>
      </c>
      <c r="E54" s="84">
        <v>16.649999999999999</v>
      </c>
      <c r="F54" s="84">
        <v>98.4</v>
      </c>
      <c r="G54" s="82" t="s">
        <v>93</v>
      </c>
      <c r="H54" s="55" t="s">
        <v>94</v>
      </c>
    </row>
    <row r="55" spans="1:8" ht="15" customHeight="1" x14ac:dyDescent="0.25">
      <c r="A55" s="8" t="s">
        <v>22</v>
      </c>
      <c r="B55" s="84" t="s">
        <v>23</v>
      </c>
      <c r="C55" s="114">
        <v>7.0000000000000007E-2</v>
      </c>
      <c r="D55" s="114">
        <v>0.02</v>
      </c>
      <c r="E55" s="114">
        <v>15</v>
      </c>
      <c r="F55" s="114">
        <v>60</v>
      </c>
      <c r="G55" s="84">
        <v>685</v>
      </c>
      <c r="H55" s="94" t="s">
        <v>24</v>
      </c>
    </row>
    <row r="56" spans="1:8" ht="13.5" customHeight="1" x14ac:dyDescent="0.25">
      <c r="A56" s="4" t="s">
        <v>95</v>
      </c>
      <c r="B56" s="64">
        <v>200</v>
      </c>
      <c r="C56" s="102">
        <v>0.8</v>
      </c>
      <c r="D56" s="102">
        <v>0.8</v>
      </c>
      <c r="E56" s="102">
        <v>19.600000000000001</v>
      </c>
      <c r="F56" s="102">
        <v>94</v>
      </c>
      <c r="G56" s="80">
        <v>338</v>
      </c>
      <c r="H56" s="55" t="s">
        <v>96</v>
      </c>
    </row>
    <row r="57" spans="1:8" s="69" customFormat="1" x14ac:dyDescent="0.25">
      <c r="A57" s="16" t="s">
        <v>25</v>
      </c>
      <c r="B57" s="234"/>
      <c r="C57" s="237">
        <f>SUM(C53:C56)</f>
        <v>19.5</v>
      </c>
      <c r="D57" s="237">
        <f>SUM(D53:D56)</f>
        <v>10.350000000000001</v>
      </c>
      <c r="E57" s="237">
        <f>SUM(E53:E56)</f>
        <v>76.37</v>
      </c>
      <c r="F57" s="237">
        <f>SUM(F53:F56)</f>
        <v>485.5</v>
      </c>
      <c r="G57" s="234"/>
      <c r="H57" s="179"/>
    </row>
    <row r="58" spans="1:8" ht="11.25" x14ac:dyDescent="0.25">
      <c r="A58" s="325" t="s">
        <v>205</v>
      </c>
      <c r="B58" s="320"/>
      <c r="C58" s="320"/>
      <c r="D58" s="320"/>
      <c r="E58" s="320"/>
      <c r="F58" s="320"/>
      <c r="G58" s="320"/>
      <c r="H58" s="328"/>
    </row>
    <row r="59" spans="1:8" s="256" customFormat="1" ht="14.25" customHeight="1" x14ac:dyDescent="0.2">
      <c r="A59" s="252" t="s">
        <v>249</v>
      </c>
      <c r="B59" s="279" t="s">
        <v>28</v>
      </c>
      <c r="C59" s="274">
        <v>1.47</v>
      </c>
      <c r="D59" s="274">
        <v>5.44</v>
      </c>
      <c r="E59" s="274">
        <v>10.85</v>
      </c>
      <c r="F59" s="274">
        <v>99.79</v>
      </c>
      <c r="G59" s="282" t="s">
        <v>250</v>
      </c>
      <c r="H59" s="297" t="s">
        <v>251</v>
      </c>
    </row>
    <row r="60" spans="1:8" x14ac:dyDescent="0.2">
      <c r="A60" s="4" t="s">
        <v>206</v>
      </c>
      <c r="B60" s="99">
        <v>60</v>
      </c>
      <c r="C60" s="74">
        <v>2.89</v>
      </c>
      <c r="D60" s="74">
        <v>3.2</v>
      </c>
      <c r="E60" s="74">
        <v>27.58</v>
      </c>
      <c r="F60" s="74">
        <v>148.04</v>
      </c>
      <c r="G60" s="80" t="s">
        <v>207</v>
      </c>
      <c r="H60" s="54" t="s">
        <v>186</v>
      </c>
    </row>
    <row r="61" spans="1:8" x14ac:dyDescent="0.25">
      <c r="A61" s="4" t="s">
        <v>102</v>
      </c>
      <c r="B61" s="84">
        <v>200</v>
      </c>
      <c r="C61" s="102">
        <v>0.33</v>
      </c>
      <c r="D61" s="102">
        <v>0</v>
      </c>
      <c r="E61" s="102">
        <v>22.78</v>
      </c>
      <c r="F61" s="102">
        <v>94.44</v>
      </c>
      <c r="G61" s="80" t="s">
        <v>103</v>
      </c>
      <c r="H61" s="78" t="s">
        <v>104</v>
      </c>
    </row>
    <row r="62" spans="1:8" ht="12.6" customHeight="1" x14ac:dyDescent="0.25">
      <c r="A62" s="14" t="s">
        <v>42</v>
      </c>
      <c r="B62" s="74">
        <v>20</v>
      </c>
      <c r="C62" s="84">
        <v>1.3</v>
      </c>
      <c r="D62" s="84">
        <v>0.2</v>
      </c>
      <c r="E62" s="84">
        <v>8.6</v>
      </c>
      <c r="F62" s="84">
        <v>43</v>
      </c>
      <c r="G62" s="74" t="s">
        <v>43</v>
      </c>
      <c r="H62" s="55" t="s">
        <v>44</v>
      </c>
    </row>
    <row r="63" spans="1:8" s="69" customFormat="1" x14ac:dyDescent="0.25">
      <c r="A63" s="16" t="s">
        <v>25</v>
      </c>
      <c r="B63" s="234"/>
      <c r="C63" s="237">
        <f>SUM(C59:C62)</f>
        <v>5.99</v>
      </c>
      <c r="D63" s="237">
        <f>SUM(D59:D62)</f>
        <v>8.84</v>
      </c>
      <c r="E63" s="237">
        <f>SUM(E59:E62)</f>
        <v>69.81</v>
      </c>
      <c r="F63" s="237">
        <f>SUM(F59:F62)</f>
        <v>385.27</v>
      </c>
      <c r="G63" s="234"/>
      <c r="H63" s="179"/>
    </row>
    <row r="64" spans="1:8" s="69" customFormat="1" x14ac:dyDescent="0.25">
      <c r="A64" s="16" t="s">
        <v>47</v>
      </c>
      <c r="B64" s="234"/>
      <c r="C64" s="237">
        <f>C63+C57</f>
        <v>25.490000000000002</v>
      </c>
      <c r="D64" s="237">
        <f>D63+D57</f>
        <v>19.190000000000001</v>
      </c>
      <c r="E64" s="237">
        <f>E63+E57</f>
        <v>146.18</v>
      </c>
      <c r="F64" s="237">
        <f>F63+F57</f>
        <v>870.77</v>
      </c>
      <c r="G64" s="234"/>
      <c r="H64" s="179"/>
    </row>
    <row r="65" spans="1:8" ht="14.25" customHeight="1" x14ac:dyDescent="0.25">
      <c r="A65" s="325" t="s">
        <v>105</v>
      </c>
      <c r="B65" s="320"/>
      <c r="C65" s="320"/>
      <c r="D65" s="320"/>
      <c r="E65" s="320"/>
      <c r="F65" s="320"/>
      <c r="G65" s="320"/>
      <c r="H65" s="328"/>
    </row>
    <row r="66" spans="1:8" ht="11.25" x14ac:dyDescent="0.25">
      <c r="A66" s="305" t="s">
        <v>2</v>
      </c>
      <c r="B66" s="325" t="s">
        <v>3</v>
      </c>
      <c r="C66" s="320"/>
      <c r="D66" s="320"/>
      <c r="E66" s="320"/>
      <c r="F66" s="320"/>
      <c r="G66" s="323" t="s">
        <v>4</v>
      </c>
      <c r="H66" s="323" t="s">
        <v>5</v>
      </c>
    </row>
    <row r="67" spans="1:8" ht="12.75" customHeight="1" x14ac:dyDescent="0.25">
      <c r="A67" s="306"/>
      <c r="B67" s="70" t="s">
        <v>6</v>
      </c>
      <c r="C67" s="236" t="s">
        <v>7</v>
      </c>
      <c r="D67" s="236" t="s">
        <v>8</v>
      </c>
      <c r="E67" s="236" t="s">
        <v>9</v>
      </c>
      <c r="F67" s="236" t="s">
        <v>10</v>
      </c>
      <c r="G67" s="324"/>
      <c r="H67" s="324"/>
    </row>
    <row r="68" spans="1:8" ht="11.25" customHeight="1" x14ac:dyDescent="0.25">
      <c r="A68" s="334" t="s">
        <v>204</v>
      </c>
      <c r="B68" s="335"/>
      <c r="C68" s="336"/>
      <c r="D68" s="336"/>
      <c r="E68" s="336"/>
      <c r="F68" s="336"/>
      <c r="G68" s="335"/>
      <c r="H68" s="337"/>
    </row>
    <row r="69" spans="1:8" ht="12" customHeight="1" x14ac:dyDescent="0.25">
      <c r="A69" s="8" t="s">
        <v>106</v>
      </c>
      <c r="B69" s="82">
        <v>90</v>
      </c>
      <c r="C69" s="75">
        <v>11.1</v>
      </c>
      <c r="D69" s="75">
        <v>14.26</v>
      </c>
      <c r="E69" s="74">
        <v>10.199999999999999</v>
      </c>
      <c r="F69" s="75">
        <v>215.87</v>
      </c>
      <c r="G69" s="97" t="s">
        <v>107</v>
      </c>
      <c r="H69" s="55" t="s">
        <v>108</v>
      </c>
    </row>
    <row r="70" spans="1:8" s="122" customFormat="1" ht="13.5" customHeight="1" x14ac:dyDescent="0.25">
      <c r="A70" s="8" t="s">
        <v>82</v>
      </c>
      <c r="B70" s="64">
        <v>150</v>
      </c>
      <c r="C70" s="102">
        <v>3.65</v>
      </c>
      <c r="D70" s="102">
        <v>5.37</v>
      </c>
      <c r="E70" s="102">
        <v>36.68</v>
      </c>
      <c r="F70" s="102">
        <v>209.7</v>
      </c>
      <c r="G70" s="183" t="s">
        <v>83</v>
      </c>
      <c r="H70" s="94" t="s">
        <v>109</v>
      </c>
    </row>
    <row r="71" spans="1:8" x14ac:dyDescent="0.25">
      <c r="A71" s="14" t="s">
        <v>45</v>
      </c>
      <c r="B71" s="82">
        <v>40</v>
      </c>
      <c r="C71" s="83">
        <v>3.2</v>
      </c>
      <c r="D71" s="83">
        <v>0.4</v>
      </c>
      <c r="E71" s="83">
        <v>20.399999999999999</v>
      </c>
      <c r="F71" s="83">
        <v>100</v>
      </c>
      <c r="G71" s="82" t="s">
        <v>43</v>
      </c>
      <c r="H71" s="78" t="s">
        <v>46</v>
      </c>
    </row>
    <row r="72" spans="1:8" ht="15" customHeight="1" x14ac:dyDescent="0.25">
      <c r="A72" s="23" t="s">
        <v>54</v>
      </c>
      <c r="B72" s="74" t="s">
        <v>55</v>
      </c>
      <c r="C72" s="83">
        <v>0.13</v>
      </c>
      <c r="D72" s="83">
        <v>0.02</v>
      </c>
      <c r="E72" s="83">
        <v>15.2</v>
      </c>
      <c r="F72" s="83">
        <v>62</v>
      </c>
      <c r="G72" s="84">
        <v>686</v>
      </c>
      <c r="H72" s="85" t="s">
        <v>56</v>
      </c>
    </row>
    <row r="73" spans="1:8" s="69" customFormat="1" x14ac:dyDescent="0.25">
      <c r="A73" s="16" t="s">
        <v>25</v>
      </c>
      <c r="B73" s="234"/>
      <c r="C73" s="101">
        <f>SUM(C69:C72)</f>
        <v>18.079999999999998</v>
      </c>
      <c r="D73" s="101">
        <f>SUM(D69:D72)</f>
        <v>20.049999999999997</v>
      </c>
      <c r="E73" s="101">
        <f>SUM(E69:E72)</f>
        <v>82.48</v>
      </c>
      <c r="F73" s="101">
        <f>SUM(F69:F72)</f>
        <v>587.56999999999994</v>
      </c>
      <c r="G73" s="234"/>
      <c r="H73" s="179"/>
    </row>
    <row r="74" spans="1:8" ht="11.25" x14ac:dyDescent="0.25">
      <c r="A74" s="325" t="s">
        <v>205</v>
      </c>
      <c r="B74" s="320"/>
      <c r="C74" s="320"/>
      <c r="D74" s="320"/>
      <c r="E74" s="320"/>
      <c r="F74" s="320"/>
      <c r="G74" s="320"/>
      <c r="H74" s="328"/>
    </row>
    <row r="75" spans="1:8" s="256" customFormat="1" ht="23.25" customHeight="1" x14ac:dyDescent="0.25">
      <c r="A75" s="261" t="s">
        <v>76</v>
      </c>
      <c r="B75" s="286" t="s">
        <v>28</v>
      </c>
      <c r="C75" s="274">
        <v>1.25</v>
      </c>
      <c r="D75" s="274">
        <v>5.4</v>
      </c>
      <c r="E75" s="274">
        <v>6.83</v>
      </c>
      <c r="F75" s="274">
        <v>80.22</v>
      </c>
      <c r="G75" s="274" t="s">
        <v>77</v>
      </c>
      <c r="H75" s="284" t="s">
        <v>78</v>
      </c>
    </row>
    <row r="76" spans="1:8" ht="12.75" customHeight="1" x14ac:dyDescent="0.25">
      <c r="A76" s="23" t="s">
        <v>180</v>
      </c>
      <c r="B76" s="64">
        <v>80</v>
      </c>
      <c r="C76" s="74">
        <v>8.2200000000000006</v>
      </c>
      <c r="D76" s="74">
        <v>10.3</v>
      </c>
      <c r="E76" s="75">
        <v>21.86</v>
      </c>
      <c r="F76" s="74">
        <v>212.8</v>
      </c>
      <c r="G76" s="82">
        <v>420</v>
      </c>
      <c r="H76" s="78" t="s">
        <v>181</v>
      </c>
    </row>
    <row r="77" spans="1:8" x14ac:dyDescent="0.25">
      <c r="A77" s="23" t="s">
        <v>117</v>
      </c>
      <c r="B77" s="84">
        <v>200</v>
      </c>
      <c r="C77" s="108">
        <v>0.6</v>
      </c>
      <c r="D77" s="108">
        <v>0.4</v>
      </c>
      <c r="E77" s="108">
        <v>32.6</v>
      </c>
      <c r="F77" s="108">
        <v>136.4</v>
      </c>
      <c r="G77" s="84">
        <v>389</v>
      </c>
      <c r="H77" s="130" t="s">
        <v>118</v>
      </c>
    </row>
    <row r="78" spans="1:8" ht="12.6" customHeight="1" x14ac:dyDescent="0.25">
      <c r="A78" s="14" t="s">
        <v>42</v>
      </c>
      <c r="B78" s="74">
        <v>20</v>
      </c>
      <c r="C78" s="84">
        <v>1.3</v>
      </c>
      <c r="D78" s="84">
        <v>0.2</v>
      </c>
      <c r="E78" s="84">
        <v>8.6</v>
      </c>
      <c r="F78" s="84">
        <v>43</v>
      </c>
      <c r="G78" s="74" t="s">
        <v>43</v>
      </c>
      <c r="H78" s="55" t="s">
        <v>44</v>
      </c>
    </row>
    <row r="79" spans="1:8" s="69" customFormat="1" x14ac:dyDescent="0.25">
      <c r="A79" s="16" t="s">
        <v>25</v>
      </c>
      <c r="B79" s="234"/>
      <c r="C79" s="237">
        <f>SUM(C75:C78)</f>
        <v>11.370000000000001</v>
      </c>
      <c r="D79" s="237">
        <f>SUM(D75:D78)</f>
        <v>16.3</v>
      </c>
      <c r="E79" s="237">
        <f>SUM(E75:E78)</f>
        <v>69.89</v>
      </c>
      <c r="F79" s="237">
        <f>SUM(F75:F78)</f>
        <v>472.41999999999996</v>
      </c>
      <c r="G79" s="234"/>
      <c r="H79" s="179"/>
    </row>
    <row r="80" spans="1:8" s="69" customFormat="1" x14ac:dyDescent="0.25">
      <c r="A80" s="16" t="s">
        <v>47</v>
      </c>
      <c r="B80" s="234"/>
      <c r="C80" s="237">
        <f>C79+C73</f>
        <v>29.45</v>
      </c>
      <c r="D80" s="237">
        <f>D79+D73</f>
        <v>36.349999999999994</v>
      </c>
      <c r="E80" s="237">
        <f>E79+E73</f>
        <v>152.37</v>
      </c>
      <c r="F80" s="237">
        <f>F79+F73</f>
        <v>1059.9899999999998</v>
      </c>
      <c r="G80" s="234"/>
      <c r="H80" s="179"/>
    </row>
    <row r="81" spans="1:8" ht="13.5" customHeight="1" x14ac:dyDescent="0.25">
      <c r="A81" s="325" t="s">
        <v>119</v>
      </c>
      <c r="B81" s="320"/>
      <c r="C81" s="320"/>
      <c r="D81" s="320"/>
      <c r="E81" s="320"/>
      <c r="F81" s="320"/>
      <c r="G81" s="320"/>
      <c r="H81" s="328"/>
    </row>
    <row r="82" spans="1:8" ht="11.25" x14ac:dyDescent="0.25">
      <c r="A82" s="305" t="s">
        <v>2</v>
      </c>
      <c r="B82" s="325" t="s">
        <v>3</v>
      </c>
      <c r="C82" s="320"/>
      <c r="D82" s="320"/>
      <c r="E82" s="320"/>
      <c r="F82" s="320"/>
      <c r="G82" s="323" t="s">
        <v>4</v>
      </c>
      <c r="H82" s="323" t="s">
        <v>5</v>
      </c>
    </row>
    <row r="83" spans="1:8" ht="12" customHeight="1" x14ac:dyDescent="0.25">
      <c r="A83" s="306"/>
      <c r="B83" s="70" t="s">
        <v>6</v>
      </c>
      <c r="C83" s="236" t="s">
        <v>120</v>
      </c>
      <c r="D83" s="236" t="s">
        <v>121</v>
      </c>
      <c r="E83" s="236" t="s">
        <v>122</v>
      </c>
      <c r="F83" s="236" t="s">
        <v>10</v>
      </c>
      <c r="G83" s="324"/>
      <c r="H83" s="324"/>
    </row>
    <row r="84" spans="1:8" ht="11.25" customHeight="1" x14ac:dyDescent="0.25">
      <c r="A84" s="334" t="s">
        <v>204</v>
      </c>
      <c r="B84" s="335"/>
      <c r="C84" s="336"/>
      <c r="D84" s="336"/>
      <c r="E84" s="336"/>
      <c r="F84" s="336"/>
      <c r="G84" s="335"/>
      <c r="H84" s="337"/>
    </row>
    <row r="85" spans="1:8" ht="23.25" customHeight="1" x14ac:dyDescent="0.25">
      <c r="A85" s="41" t="s">
        <v>123</v>
      </c>
      <c r="B85" s="74" t="s">
        <v>13</v>
      </c>
      <c r="C85" s="74">
        <v>8.6</v>
      </c>
      <c r="D85" s="74">
        <v>7.46</v>
      </c>
      <c r="E85" s="74">
        <v>44.26</v>
      </c>
      <c r="F85" s="74">
        <v>279</v>
      </c>
      <c r="G85" s="107" t="s">
        <v>124</v>
      </c>
      <c r="H85" s="184" t="s">
        <v>125</v>
      </c>
    </row>
    <row r="86" spans="1:8" ht="12.75" customHeight="1" x14ac:dyDescent="0.25">
      <c r="A86" s="8" t="s">
        <v>126</v>
      </c>
      <c r="B86" s="64">
        <v>75</v>
      </c>
      <c r="C86" s="185">
        <v>9.59</v>
      </c>
      <c r="D86" s="181">
        <f>8.48/60*75</f>
        <v>10.6</v>
      </c>
      <c r="E86" s="185">
        <f>22.58/60*75</f>
        <v>28.224999999999998</v>
      </c>
      <c r="F86" s="181">
        <f>199.8/60*75</f>
        <v>249.75</v>
      </c>
      <c r="G86" s="97" t="s">
        <v>127</v>
      </c>
      <c r="H86" s="55" t="s">
        <v>128</v>
      </c>
    </row>
    <row r="87" spans="1:8" ht="12" customHeight="1" x14ac:dyDescent="0.25">
      <c r="A87" s="23" t="s">
        <v>54</v>
      </c>
      <c r="B87" s="82" t="s">
        <v>55</v>
      </c>
      <c r="C87" s="82">
        <v>0.13</v>
      </c>
      <c r="D87" s="82">
        <v>0.02</v>
      </c>
      <c r="E87" s="82">
        <v>15.2</v>
      </c>
      <c r="F87" s="82">
        <v>62</v>
      </c>
      <c r="G87" s="84">
        <v>686</v>
      </c>
      <c r="H87" s="85" t="s">
        <v>56</v>
      </c>
    </row>
    <row r="88" spans="1:8" s="69" customFormat="1" x14ac:dyDescent="0.25">
      <c r="A88" s="16" t="s">
        <v>25</v>
      </c>
      <c r="B88" s="234"/>
      <c r="C88" s="237">
        <f>SUM(C85:C87)</f>
        <v>18.319999999999997</v>
      </c>
      <c r="D88" s="237">
        <f>SUM(D85:D87)</f>
        <v>18.079999999999998</v>
      </c>
      <c r="E88" s="237">
        <f>SUM(E85:E87)</f>
        <v>87.685000000000002</v>
      </c>
      <c r="F88" s="237">
        <f>SUM(F85:F87)</f>
        <v>590.75</v>
      </c>
      <c r="G88" s="234"/>
      <c r="H88" s="179"/>
    </row>
    <row r="89" spans="1:8" ht="11.25" x14ac:dyDescent="0.25">
      <c r="A89" s="325" t="s">
        <v>205</v>
      </c>
      <c r="B89" s="320"/>
      <c r="C89" s="320"/>
      <c r="D89" s="320"/>
      <c r="E89" s="320"/>
      <c r="F89" s="320"/>
      <c r="G89" s="320"/>
      <c r="H89" s="328"/>
    </row>
    <row r="90" spans="1:8" s="256" customFormat="1" x14ac:dyDescent="0.25">
      <c r="A90" s="252" t="s">
        <v>27</v>
      </c>
      <c r="B90" s="286" t="s">
        <v>28</v>
      </c>
      <c r="C90" s="281">
        <v>1.6</v>
      </c>
      <c r="D90" s="281">
        <v>5.3</v>
      </c>
      <c r="E90" s="281">
        <v>8.4</v>
      </c>
      <c r="F90" s="281">
        <v>87.5</v>
      </c>
      <c r="G90" s="274" t="s">
        <v>29</v>
      </c>
      <c r="H90" s="284" t="s">
        <v>30</v>
      </c>
    </row>
    <row r="91" spans="1:8" x14ac:dyDescent="0.2">
      <c r="A91" s="8" t="s">
        <v>208</v>
      </c>
      <c r="B91" s="64">
        <v>80</v>
      </c>
      <c r="C91" s="74">
        <v>6.97</v>
      </c>
      <c r="D91" s="74">
        <v>7.74</v>
      </c>
      <c r="E91" s="74">
        <v>46.47</v>
      </c>
      <c r="F91" s="74">
        <v>289.39</v>
      </c>
      <c r="G91" s="74" t="s">
        <v>185</v>
      </c>
      <c r="H91" s="54" t="s">
        <v>209</v>
      </c>
    </row>
    <row r="92" spans="1:8" x14ac:dyDescent="0.25">
      <c r="A92" s="4" t="s">
        <v>137</v>
      </c>
      <c r="B92" s="82">
        <v>200</v>
      </c>
      <c r="C92" s="84">
        <v>0</v>
      </c>
      <c r="D92" s="84">
        <v>0</v>
      </c>
      <c r="E92" s="84">
        <v>19.97</v>
      </c>
      <c r="F92" s="84">
        <v>76</v>
      </c>
      <c r="G92" s="82" t="s">
        <v>138</v>
      </c>
      <c r="H92" s="78" t="s">
        <v>139</v>
      </c>
    </row>
    <row r="93" spans="1:8" ht="12.6" customHeight="1" x14ac:dyDescent="0.25">
      <c r="A93" s="14" t="s">
        <v>42</v>
      </c>
      <c r="B93" s="74">
        <v>20</v>
      </c>
      <c r="C93" s="84">
        <v>1.3</v>
      </c>
      <c r="D93" s="84">
        <v>0.2</v>
      </c>
      <c r="E93" s="84">
        <v>8.6</v>
      </c>
      <c r="F93" s="84">
        <v>43</v>
      </c>
      <c r="G93" s="74" t="s">
        <v>43</v>
      </c>
      <c r="H93" s="55" t="s">
        <v>44</v>
      </c>
    </row>
    <row r="94" spans="1:8" s="69" customFormat="1" x14ac:dyDescent="0.25">
      <c r="A94" s="16" t="s">
        <v>25</v>
      </c>
      <c r="B94" s="234"/>
      <c r="C94" s="237">
        <f>SUM(C90:C93)</f>
        <v>9.870000000000001</v>
      </c>
      <c r="D94" s="237">
        <f>SUM(D90:D93)</f>
        <v>13.239999999999998</v>
      </c>
      <c r="E94" s="237">
        <f>SUM(E90:E93)</f>
        <v>83.44</v>
      </c>
      <c r="F94" s="237">
        <f>SUM(F90:F93)</f>
        <v>495.89</v>
      </c>
      <c r="G94" s="234"/>
      <c r="H94" s="179"/>
    </row>
    <row r="95" spans="1:8" s="69" customFormat="1" x14ac:dyDescent="0.25">
      <c r="A95" s="16" t="s">
        <v>47</v>
      </c>
      <c r="B95" s="234"/>
      <c r="C95" s="237">
        <f>C94+C88</f>
        <v>28.189999999999998</v>
      </c>
      <c r="D95" s="237">
        <f>D94+D88</f>
        <v>31.319999999999997</v>
      </c>
      <c r="E95" s="237">
        <f>E94+E88</f>
        <v>171.125</v>
      </c>
      <c r="F95" s="237">
        <f>F94+F88</f>
        <v>1086.6399999999999</v>
      </c>
      <c r="G95" s="234"/>
      <c r="H95" s="179"/>
    </row>
    <row r="96" spans="1:8" ht="12.75" customHeight="1" x14ac:dyDescent="0.25">
      <c r="A96" s="314" t="s">
        <v>140</v>
      </c>
      <c r="B96" s="315"/>
      <c r="C96" s="315"/>
      <c r="D96" s="315"/>
      <c r="E96" s="315"/>
      <c r="F96" s="315"/>
      <c r="G96" s="315"/>
      <c r="H96" s="316"/>
    </row>
    <row r="97" spans="1:8" ht="14.25" customHeight="1" x14ac:dyDescent="0.25">
      <c r="A97" s="325" t="s">
        <v>1</v>
      </c>
      <c r="B97" s="320"/>
      <c r="C97" s="320"/>
      <c r="D97" s="320"/>
      <c r="E97" s="320"/>
      <c r="F97" s="320"/>
      <c r="G97" s="320"/>
      <c r="H97" s="328"/>
    </row>
    <row r="98" spans="1:8" ht="11.25" x14ac:dyDescent="0.25">
      <c r="A98" s="305" t="s">
        <v>2</v>
      </c>
      <c r="B98" s="325" t="s">
        <v>3</v>
      </c>
      <c r="C98" s="320"/>
      <c r="D98" s="320"/>
      <c r="E98" s="320"/>
      <c r="F98" s="320"/>
      <c r="G98" s="323" t="s">
        <v>4</v>
      </c>
      <c r="H98" s="323" t="s">
        <v>5</v>
      </c>
    </row>
    <row r="99" spans="1:8" ht="13.5" customHeight="1" x14ac:dyDescent="0.25">
      <c r="A99" s="306"/>
      <c r="B99" s="70" t="s">
        <v>6</v>
      </c>
      <c r="C99" s="236" t="s">
        <v>7</v>
      </c>
      <c r="D99" s="236" t="s">
        <v>8</v>
      </c>
      <c r="E99" s="236" t="s">
        <v>9</v>
      </c>
      <c r="F99" s="236" t="s">
        <v>10</v>
      </c>
      <c r="G99" s="324"/>
      <c r="H99" s="324"/>
    </row>
    <row r="100" spans="1:8" ht="12" customHeight="1" x14ac:dyDescent="0.25">
      <c r="A100" s="334" t="s">
        <v>204</v>
      </c>
      <c r="B100" s="335"/>
      <c r="C100" s="336"/>
      <c r="D100" s="336"/>
      <c r="E100" s="336"/>
      <c r="F100" s="336"/>
      <c r="G100" s="335"/>
      <c r="H100" s="337"/>
    </row>
    <row r="101" spans="1:8" ht="15" customHeight="1" x14ac:dyDescent="0.25">
      <c r="A101" s="4" t="s">
        <v>141</v>
      </c>
      <c r="B101" s="82">
        <v>100</v>
      </c>
      <c r="C101" s="82">
        <v>12</v>
      </c>
      <c r="D101" s="82">
        <v>22</v>
      </c>
      <c r="E101" s="82">
        <v>0</v>
      </c>
      <c r="F101" s="82">
        <v>246</v>
      </c>
      <c r="G101" s="82" t="s">
        <v>32</v>
      </c>
      <c r="H101" s="55" t="s">
        <v>33</v>
      </c>
    </row>
    <row r="102" spans="1:8" x14ac:dyDescent="0.25">
      <c r="A102" s="4" t="s">
        <v>34</v>
      </c>
      <c r="B102" s="82">
        <v>150</v>
      </c>
      <c r="C102" s="76">
        <v>5.52</v>
      </c>
      <c r="D102" s="76">
        <v>4.51</v>
      </c>
      <c r="E102" s="76">
        <v>26.45</v>
      </c>
      <c r="F102" s="76">
        <v>168.45</v>
      </c>
      <c r="G102" s="80" t="s">
        <v>35</v>
      </c>
      <c r="H102" s="55" t="s">
        <v>36</v>
      </c>
    </row>
    <row r="103" spans="1:8" ht="15" customHeight="1" x14ac:dyDescent="0.25">
      <c r="A103" s="8" t="s">
        <v>22</v>
      </c>
      <c r="B103" s="84" t="s">
        <v>23</v>
      </c>
      <c r="C103" s="83">
        <v>7.0000000000000007E-2</v>
      </c>
      <c r="D103" s="83">
        <v>0.02</v>
      </c>
      <c r="E103" s="83">
        <v>15</v>
      </c>
      <c r="F103" s="83">
        <v>60</v>
      </c>
      <c r="G103" s="84">
        <v>685</v>
      </c>
      <c r="H103" s="94" t="s">
        <v>24</v>
      </c>
    </row>
    <row r="104" spans="1:8" x14ac:dyDescent="0.25">
      <c r="A104" s="14" t="s">
        <v>45</v>
      </c>
      <c r="B104" s="82">
        <v>40</v>
      </c>
      <c r="C104" s="83">
        <v>3.2</v>
      </c>
      <c r="D104" s="83">
        <v>0.4</v>
      </c>
      <c r="E104" s="83">
        <v>20.399999999999999</v>
      </c>
      <c r="F104" s="83">
        <v>100</v>
      </c>
      <c r="G104" s="82" t="s">
        <v>43</v>
      </c>
      <c r="H104" s="78" t="s">
        <v>46</v>
      </c>
    </row>
    <row r="105" spans="1:8" s="69" customFormat="1" x14ac:dyDescent="0.25">
      <c r="A105" s="16" t="s">
        <v>25</v>
      </c>
      <c r="B105" s="234"/>
      <c r="C105" s="237">
        <f>SUM(C101:C104)</f>
        <v>20.79</v>
      </c>
      <c r="D105" s="237">
        <f>SUM(D101:D104)</f>
        <v>26.929999999999996</v>
      </c>
      <c r="E105" s="237">
        <f>SUM(E101:E104)</f>
        <v>61.85</v>
      </c>
      <c r="F105" s="237">
        <f>SUM(F101:F104)</f>
        <v>574.45000000000005</v>
      </c>
      <c r="G105" s="234"/>
      <c r="H105" s="179"/>
    </row>
    <row r="106" spans="1:8" ht="11.25" x14ac:dyDescent="0.25">
      <c r="A106" s="325" t="s">
        <v>205</v>
      </c>
      <c r="B106" s="320"/>
      <c r="C106" s="320"/>
      <c r="D106" s="320"/>
      <c r="E106" s="320"/>
      <c r="F106" s="320"/>
      <c r="G106" s="320"/>
      <c r="H106" s="328"/>
    </row>
    <row r="107" spans="1:8" ht="22.5" customHeight="1" x14ac:dyDescent="0.25">
      <c r="A107" s="4" t="s">
        <v>110</v>
      </c>
      <c r="B107" s="95" t="s">
        <v>28</v>
      </c>
      <c r="C107" s="77">
        <v>1.44</v>
      </c>
      <c r="D107" s="77">
        <v>5.34</v>
      </c>
      <c r="E107" s="77">
        <v>9.3800000000000008</v>
      </c>
      <c r="F107" s="77">
        <v>91.98</v>
      </c>
      <c r="G107" s="111" t="s">
        <v>111</v>
      </c>
      <c r="H107" s="112" t="s">
        <v>112</v>
      </c>
    </row>
    <row r="108" spans="1:8" ht="23.25" customHeight="1" x14ac:dyDescent="0.25">
      <c r="A108" s="4" t="s">
        <v>188</v>
      </c>
      <c r="B108" s="115">
        <v>80</v>
      </c>
      <c r="C108" s="74">
        <v>5.95</v>
      </c>
      <c r="D108" s="74">
        <v>6.44</v>
      </c>
      <c r="E108" s="75">
        <v>47.97</v>
      </c>
      <c r="F108" s="74">
        <v>277.69</v>
      </c>
      <c r="G108" s="82" t="s">
        <v>189</v>
      </c>
      <c r="H108" s="78" t="s">
        <v>190</v>
      </c>
    </row>
    <row r="109" spans="1:8" x14ac:dyDescent="0.25">
      <c r="A109" s="23" t="s">
        <v>117</v>
      </c>
      <c r="B109" s="84">
        <v>200</v>
      </c>
      <c r="C109" s="82">
        <v>0.6</v>
      </c>
      <c r="D109" s="82">
        <v>0.4</v>
      </c>
      <c r="E109" s="82">
        <v>32.6</v>
      </c>
      <c r="F109" s="82">
        <v>136.4</v>
      </c>
      <c r="G109" s="84">
        <v>389</v>
      </c>
      <c r="H109" s="130" t="s">
        <v>118</v>
      </c>
    </row>
    <row r="110" spans="1:8" ht="12.6" customHeight="1" x14ac:dyDescent="0.25">
      <c r="A110" s="14" t="s">
        <v>42</v>
      </c>
      <c r="B110" s="74">
        <v>20</v>
      </c>
      <c r="C110" s="84">
        <v>1.3</v>
      </c>
      <c r="D110" s="84">
        <v>0.2</v>
      </c>
      <c r="E110" s="84">
        <v>8.6</v>
      </c>
      <c r="F110" s="84">
        <v>43</v>
      </c>
      <c r="G110" s="74" t="s">
        <v>43</v>
      </c>
      <c r="H110" s="55" t="s">
        <v>44</v>
      </c>
    </row>
    <row r="111" spans="1:8" s="69" customFormat="1" ht="13.15" customHeight="1" x14ac:dyDescent="0.25">
      <c r="A111" s="16" t="s">
        <v>25</v>
      </c>
      <c r="B111" s="234"/>
      <c r="C111" s="237">
        <f>SUM(C107:C110)</f>
        <v>9.2900000000000009</v>
      </c>
      <c r="D111" s="237">
        <f>SUM(D107:D110)</f>
        <v>12.38</v>
      </c>
      <c r="E111" s="237">
        <f>SUM(E107:E110)</f>
        <v>98.55</v>
      </c>
      <c r="F111" s="237">
        <f>SUM(F107:F110)</f>
        <v>549.07000000000005</v>
      </c>
      <c r="G111" s="234"/>
      <c r="H111" s="179"/>
    </row>
    <row r="112" spans="1:8" s="69" customFormat="1" x14ac:dyDescent="0.25">
      <c r="A112" s="16" t="s">
        <v>47</v>
      </c>
      <c r="B112" s="234"/>
      <c r="C112" s="237">
        <f>C111+C105</f>
        <v>30.08</v>
      </c>
      <c r="D112" s="237">
        <f>D111+D105</f>
        <v>39.309999999999995</v>
      </c>
      <c r="E112" s="237">
        <f>E111+E105</f>
        <v>160.4</v>
      </c>
      <c r="F112" s="237">
        <f>F111+F105</f>
        <v>1123.52</v>
      </c>
      <c r="G112" s="234"/>
      <c r="H112" s="179"/>
    </row>
    <row r="113" spans="1:8" ht="11.25" customHeight="1" x14ac:dyDescent="0.25">
      <c r="A113" s="325" t="s">
        <v>48</v>
      </c>
      <c r="B113" s="320"/>
      <c r="C113" s="320"/>
      <c r="D113" s="320"/>
      <c r="E113" s="320"/>
      <c r="F113" s="320"/>
      <c r="G113" s="320"/>
      <c r="H113" s="328"/>
    </row>
    <row r="114" spans="1:8" ht="11.25" x14ac:dyDescent="0.25">
      <c r="A114" s="305" t="s">
        <v>2</v>
      </c>
      <c r="B114" s="325" t="s">
        <v>3</v>
      </c>
      <c r="C114" s="320"/>
      <c r="D114" s="320"/>
      <c r="E114" s="320"/>
      <c r="F114" s="320"/>
      <c r="G114" s="323" t="s">
        <v>4</v>
      </c>
      <c r="H114" s="323" t="s">
        <v>5</v>
      </c>
    </row>
    <row r="115" spans="1:8" ht="12.75" customHeight="1" x14ac:dyDescent="0.25">
      <c r="A115" s="306"/>
      <c r="B115" s="70" t="s">
        <v>6</v>
      </c>
      <c r="C115" s="236" t="s">
        <v>7</v>
      </c>
      <c r="D115" s="236" t="s">
        <v>8</v>
      </c>
      <c r="E115" s="236" t="s">
        <v>9</v>
      </c>
      <c r="F115" s="236" t="s">
        <v>10</v>
      </c>
      <c r="G115" s="324"/>
      <c r="H115" s="324"/>
    </row>
    <row r="116" spans="1:8" ht="11.25" customHeight="1" x14ac:dyDescent="0.25">
      <c r="A116" s="334" t="s">
        <v>204</v>
      </c>
      <c r="B116" s="335"/>
      <c r="C116" s="336"/>
      <c r="D116" s="336"/>
      <c r="E116" s="336"/>
      <c r="F116" s="336"/>
      <c r="G116" s="335"/>
      <c r="H116" s="337"/>
    </row>
    <row r="117" spans="1:8" ht="13.5" customHeight="1" x14ac:dyDescent="0.25">
      <c r="A117" s="34" t="s">
        <v>79</v>
      </c>
      <c r="B117" s="82">
        <v>90</v>
      </c>
      <c r="C117" s="74">
        <v>14.7</v>
      </c>
      <c r="D117" s="74">
        <f>12.3*0.9</f>
        <v>11.07</v>
      </c>
      <c r="E117" s="75">
        <v>12.95</v>
      </c>
      <c r="F117" s="75">
        <f>242.41*0.9</f>
        <v>218.16900000000001</v>
      </c>
      <c r="G117" s="74" t="s">
        <v>80</v>
      </c>
      <c r="H117" s="78" t="s">
        <v>81</v>
      </c>
    </row>
    <row r="118" spans="1:8" ht="13.5" customHeight="1" x14ac:dyDescent="0.25">
      <c r="A118" s="14" t="s">
        <v>64</v>
      </c>
      <c r="B118" s="99">
        <v>150</v>
      </c>
      <c r="C118" s="74">
        <v>8.6</v>
      </c>
      <c r="D118" s="74">
        <v>6.09</v>
      </c>
      <c r="E118" s="74">
        <v>38.64</v>
      </c>
      <c r="F118" s="74">
        <v>243.75</v>
      </c>
      <c r="G118" s="84" t="s">
        <v>65</v>
      </c>
      <c r="H118" s="100" t="s">
        <v>66</v>
      </c>
    </row>
    <row r="119" spans="1:8" x14ac:dyDescent="0.25">
      <c r="A119" s="14" t="s">
        <v>45</v>
      </c>
      <c r="B119" s="82">
        <v>40</v>
      </c>
      <c r="C119" s="83">
        <v>3.2</v>
      </c>
      <c r="D119" s="83">
        <v>0.4</v>
      </c>
      <c r="E119" s="83">
        <v>20.399999999999999</v>
      </c>
      <c r="F119" s="83">
        <v>100</v>
      </c>
      <c r="G119" s="82" t="s">
        <v>43</v>
      </c>
      <c r="H119" s="78" t="s">
        <v>46</v>
      </c>
    </row>
    <row r="120" spans="1:8" ht="14.25" customHeight="1" x14ac:dyDescent="0.25">
      <c r="A120" s="23" t="s">
        <v>54</v>
      </c>
      <c r="B120" s="82" t="s">
        <v>55</v>
      </c>
      <c r="C120" s="82">
        <v>0.13</v>
      </c>
      <c r="D120" s="82">
        <v>0.02</v>
      </c>
      <c r="E120" s="82">
        <v>15.2</v>
      </c>
      <c r="F120" s="82">
        <v>62</v>
      </c>
      <c r="G120" s="84">
        <v>686</v>
      </c>
      <c r="H120" s="85" t="s">
        <v>56</v>
      </c>
    </row>
    <row r="121" spans="1:8" s="69" customFormat="1" x14ac:dyDescent="0.25">
      <c r="A121" s="16" t="s">
        <v>25</v>
      </c>
      <c r="B121" s="234"/>
      <c r="C121" s="237">
        <f>SUM(C117:C120)</f>
        <v>26.629999999999995</v>
      </c>
      <c r="D121" s="237">
        <f>SUM(D117:D120)</f>
        <v>17.579999999999998</v>
      </c>
      <c r="E121" s="237">
        <f>SUM(E117:E120)</f>
        <v>87.190000000000012</v>
      </c>
      <c r="F121" s="237">
        <f>SUM(F117:F120)</f>
        <v>623.91899999999998</v>
      </c>
      <c r="G121" s="234"/>
      <c r="H121" s="179"/>
    </row>
    <row r="122" spans="1:8" ht="11.25" x14ac:dyDescent="0.25">
      <c r="A122" s="325" t="s">
        <v>205</v>
      </c>
      <c r="B122" s="320"/>
      <c r="C122" s="320"/>
      <c r="D122" s="320"/>
      <c r="E122" s="320"/>
      <c r="F122" s="320"/>
      <c r="G122" s="320"/>
      <c r="H122" s="328"/>
    </row>
    <row r="123" spans="1:8" ht="12.6" customHeight="1" x14ac:dyDescent="0.25">
      <c r="A123" s="4" t="s">
        <v>57</v>
      </c>
      <c r="B123" s="95" t="s">
        <v>58</v>
      </c>
      <c r="C123" s="77">
        <v>1.71</v>
      </c>
      <c r="D123" s="77">
        <v>5.19</v>
      </c>
      <c r="E123" s="77">
        <v>6.89</v>
      </c>
      <c r="F123" s="77">
        <v>81.27</v>
      </c>
      <c r="G123" s="74" t="s">
        <v>59</v>
      </c>
      <c r="H123" s="78" t="s">
        <v>60</v>
      </c>
    </row>
    <row r="124" spans="1:8" ht="12.75" customHeight="1" x14ac:dyDescent="0.25">
      <c r="A124" s="23" t="s">
        <v>192</v>
      </c>
      <c r="B124" s="74">
        <v>75</v>
      </c>
      <c r="C124" s="74">
        <v>7.73</v>
      </c>
      <c r="D124" s="74">
        <v>9.5</v>
      </c>
      <c r="E124" s="74">
        <v>27.69</v>
      </c>
      <c r="F124" s="74">
        <v>225.22</v>
      </c>
      <c r="G124" s="80" t="s">
        <v>193</v>
      </c>
      <c r="H124" s="78" t="s">
        <v>194</v>
      </c>
    </row>
    <row r="125" spans="1:8" ht="14.25" customHeight="1" x14ac:dyDescent="0.25">
      <c r="A125" s="14" t="s">
        <v>67</v>
      </c>
      <c r="B125" s="104">
        <v>200</v>
      </c>
      <c r="C125" s="102">
        <v>0.14000000000000001</v>
      </c>
      <c r="D125" s="102">
        <v>0.11</v>
      </c>
      <c r="E125" s="102">
        <v>21.52</v>
      </c>
      <c r="F125" s="102">
        <v>87.59</v>
      </c>
      <c r="G125" s="82" t="s">
        <v>68</v>
      </c>
      <c r="H125" s="81" t="s">
        <v>69</v>
      </c>
    </row>
    <row r="126" spans="1:8" ht="12.6" customHeight="1" x14ac:dyDescent="0.25">
      <c r="A126" s="14" t="s">
        <v>42</v>
      </c>
      <c r="B126" s="74">
        <v>20</v>
      </c>
      <c r="C126" s="84">
        <v>1.3</v>
      </c>
      <c r="D126" s="84">
        <v>0.2</v>
      </c>
      <c r="E126" s="84">
        <v>8.6</v>
      </c>
      <c r="F126" s="84">
        <v>43</v>
      </c>
      <c r="G126" s="74" t="s">
        <v>43</v>
      </c>
      <c r="H126" s="55" t="s">
        <v>44</v>
      </c>
    </row>
    <row r="127" spans="1:8" s="69" customFormat="1" x14ac:dyDescent="0.25">
      <c r="A127" s="16" t="s">
        <v>25</v>
      </c>
      <c r="B127" s="234"/>
      <c r="C127" s="237">
        <f>SUM(C123:C126)</f>
        <v>10.880000000000003</v>
      </c>
      <c r="D127" s="237">
        <f>SUM(D123:D126)</f>
        <v>15</v>
      </c>
      <c r="E127" s="237">
        <f>SUM(E123:E126)</f>
        <v>64.699999999999989</v>
      </c>
      <c r="F127" s="237">
        <f>SUM(F123:F126)</f>
        <v>437.08000000000004</v>
      </c>
      <c r="G127" s="234"/>
      <c r="H127" s="179"/>
    </row>
    <row r="128" spans="1:8" s="69" customFormat="1" x14ac:dyDescent="0.25">
      <c r="A128" s="16" t="s">
        <v>47</v>
      </c>
      <c r="B128" s="234"/>
      <c r="C128" s="237">
        <f>C127+C121</f>
        <v>37.51</v>
      </c>
      <c r="D128" s="237">
        <f>D127+D121</f>
        <v>32.58</v>
      </c>
      <c r="E128" s="237">
        <f>E127+E121</f>
        <v>151.88999999999999</v>
      </c>
      <c r="F128" s="237">
        <f>F127+F121</f>
        <v>1060.999</v>
      </c>
      <c r="G128" s="234"/>
      <c r="H128" s="179"/>
    </row>
    <row r="129" spans="1:8" ht="11.25" customHeight="1" x14ac:dyDescent="0.25">
      <c r="A129" s="325" t="s">
        <v>70</v>
      </c>
      <c r="B129" s="320"/>
      <c r="C129" s="320"/>
      <c r="D129" s="320"/>
      <c r="E129" s="320"/>
      <c r="F129" s="320"/>
      <c r="G129" s="320"/>
      <c r="H129" s="328"/>
    </row>
    <row r="130" spans="1:8" ht="11.25" x14ac:dyDescent="0.25">
      <c r="A130" s="305" t="s">
        <v>2</v>
      </c>
      <c r="B130" s="325" t="s">
        <v>3</v>
      </c>
      <c r="C130" s="320"/>
      <c r="D130" s="320"/>
      <c r="E130" s="320"/>
      <c r="F130" s="320"/>
      <c r="G130" s="323" t="s">
        <v>4</v>
      </c>
      <c r="H130" s="323" t="s">
        <v>5</v>
      </c>
    </row>
    <row r="131" spans="1:8" ht="12" customHeight="1" x14ac:dyDescent="0.25">
      <c r="A131" s="306"/>
      <c r="B131" s="70" t="s">
        <v>6</v>
      </c>
      <c r="C131" s="236" t="s">
        <v>7</v>
      </c>
      <c r="D131" s="236" t="s">
        <v>8</v>
      </c>
      <c r="E131" s="236" t="s">
        <v>9</v>
      </c>
      <c r="F131" s="236" t="s">
        <v>10</v>
      </c>
      <c r="G131" s="324"/>
      <c r="H131" s="324"/>
    </row>
    <row r="132" spans="1:8" ht="13.5" customHeight="1" x14ac:dyDescent="0.25">
      <c r="A132" s="334" t="s">
        <v>204</v>
      </c>
      <c r="B132" s="335"/>
      <c r="C132" s="336"/>
      <c r="D132" s="336"/>
      <c r="E132" s="336"/>
      <c r="F132" s="336"/>
      <c r="G132" s="335"/>
      <c r="H132" s="337"/>
    </row>
    <row r="133" spans="1:8" s="176" customFormat="1" ht="23.25" customHeight="1" x14ac:dyDescent="0.2">
      <c r="A133" s="47" t="s">
        <v>12</v>
      </c>
      <c r="B133" s="99" t="s">
        <v>13</v>
      </c>
      <c r="C133" s="74">
        <v>5.96</v>
      </c>
      <c r="D133" s="74">
        <v>7.25</v>
      </c>
      <c r="E133" s="74">
        <v>42.89</v>
      </c>
      <c r="F133" s="74">
        <v>261</v>
      </c>
      <c r="G133" s="107" t="s">
        <v>14</v>
      </c>
      <c r="H133" s="78" t="s">
        <v>15</v>
      </c>
    </row>
    <row r="134" spans="1:8" x14ac:dyDescent="0.25">
      <c r="A134" s="8" t="s">
        <v>126</v>
      </c>
      <c r="B134" s="64">
        <v>80</v>
      </c>
      <c r="C134" s="65">
        <v>10.199999999999999</v>
      </c>
      <c r="D134" s="65">
        <v>11.3</v>
      </c>
      <c r="E134" s="65">
        <v>30.1</v>
      </c>
      <c r="F134" s="65">
        <v>266.39999999999998</v>
      </c>
      <c r="G134" s="119" t="s">
        <v>146</v>
      </c>
      <c r="H134" s="55" t="s">
        <v>128</v>
      </c>
    </row>
    <row r="135" spans="1:8" ht="14.25" customHeight="1" x14ac:dyDescent="0.25">
      <c r="A135" s="8" t="s">
        <v>22</v>
      </c>
      <c r="B135" s="84" t="s">
        <v>23</v>
      </c>
      <c r="C135" s="84">
        <v>7.0000000000000007E-2</v>
      </c>
      <c r="D135" s="84">
        <v>0.02</v>
      </c>
      <c r="E135" s="84">
        <v>15</v>
      </c>
      <c r="F135" s="84">
        <v>60</v>
      </c>
      <c r="G135" s="84">
        <v>685</v>
      </c>
      <c r="H135" s="94" t="s">
        <v>24</v>
      </c>
    </row>
    <row r="136" spans="1:8" s="69" customFormat="1" x14ac:dyDescent="0.25">
      <c r="A136" s="16" t="s">
        <v>25</v>
      </c>
      <c r="B136" s="234"/>
      <c r="C136" s="237">
        <f>SUM(C133:C135)</f>
        <v>16.23</v>
      </c>
      <c r="D136" s="237">
        <f>SUM(D133:D135)</f>
        <v>18.57</v>
      </c>
      <c r="E136" s="237">
        <f>SUM(E133:E135)</f>
        <v>87.990000000000009</v>
      </c>
      <c r="F136" s="237">
        <f>SUM(F133:F135)</f>
        <v>587.4</v>
      </c>
      <c r="G136" s="234"/>
      <c r="H136" s="179"/>
    </row>
    <row r="137" spans="1:8" ht="11.25" x14ac:dyDescent="0.25">
      <c r="A137" s="325" t="s">
        <v>205</v>
      </c>
      <c r="B137" s="320"/>
      <c r="C137" s="320"/>
      <c r="D137" s="320"/>
      <c r="E137" s="320"/>
      <c r="F137" s="320"/>
      <c r="G137" s="320"/>
      <c r="H137" s="328"/>
    </row>
    <row r="138" spans="1:8" ht="23.25" customHeight="1" x14ac:dyDescent="0.25">
      <c r="A138" s="14" t="s">
        <v>76</v>
      </c>
      <c r="B138" s="64" t="s">
        <v>28</v>
      </c>
      <c r="C138" s="74">
        <v>1.25</v>
      </c>
      <c r="D138" s="74">
        <v>5.4</v>
      </c>
      <c r="E138" s="74">
        <v>6.83</v>
      </c>
      <c r="F138" s="74">
        <v>80.22</v>
      </c>
      <c r="G138" s="74" t="s">
        <v>77</v>
      </c>
      <c r="H138" s="78" t="s">
        <v>78</v>
      </c>
    </row>
    <row r="139" spans="1:8" ht="12.75" customHeight="1" x14ac:dyDescent="0.2">
      <c r="A139" s="4" t="s">
        <v>210</v>
      </c>
      <c r="B139" s="95">
        <v>60</v>
      </c>
      <c r="C139" s="74">
        <v>7.38</v>
      </c>
      <c r="D139" s="74">
        <v>4.38</v>
      </c>
      <c r="E139" s="74">
        <v>23.34</v>
      </c>
      <c r="F139" s="74">
        <v>161.6</v>
      </c>
      <c r="G139" s="111">
        <v>410</v>
      </c>
      <c r="H139" s="54" t="s">
        <v>211</v>
      </c>
    </row>
    <row r="140" spans="1:8" ht="14.25" customHeight="1" x14ac:dyDescent="0.25">
      <c r="A140" s="4" t="s">
        <v>137</v>
      </c>
      <c r="B140" s="82">
        <v>200</v>
      </c>
      <c r="C140" s="84">
        <v>0</v>
      </c>
      <c r="D140" s="84">
        <v>0</v>
      </c>
      <c r="E140" s="84">
        <v>19.97</v>
      </c>
      <c r="F140" s="84">
        <v>76</v>
      </c>
      <c r="G140" s="82" t="s">
        <v>138</v>
      </c>
      <c r="H140" s="78" t="s">
        <v>139</v>
      </c>
    </row>
    <row r="141" spans="1:8" ht="12.6" customHeight="1" x14ac:dyDescent="0.25">
      <c r="A141" s="14" t="s">
        <v>42</v>
      </c>
      <c r="B141" s="74">
        <v>20</v>
      </c>
      <c r="C141" s="84">
        <v>1.3</v>
      </c>
      <c r="D141" s="84">
        <v>0.2</v>
      </c>
      <c r="E141" s="84">
        <v>8.6</v>
      </c>
      <c r="F141" s="84">
        <v>43</v>
      </c>
      <c r="G141" s="74" t="s">
        <v>43</v>
      </c>
      <c r="H141" s="55" t="s">
        <v>44</v>
      </c>
    </row>
    <row r="142" spans="1:8" s="69" customFormat="1" x14ac:dyDescent="0.25">
      <c r="A142" s="16" t="s">
        <v>25</v>
      </c>
      <c r="B142" s="234"/>
      <c r="C142" s="237">
        <f>SUM(C138:C141)</f>
        <v>9.93</v>
      </c>
      <c r="D142" s="237">
        <f>SUM(D138:D141)</f>
        <v>9.98</v>
      </c>
      <c r="E142" s="237">
        <f>SUM(E138:E141)</f>
        <v>58.74</v>
      </c>
      <c r="F142" s="237">
        <f>SUM(F138:F141)</f>
        <v>360.82</v>
      </c>
      <c r="G142" s="234"/>
      <c r="H142" s="179"/>
    </row>
    <row r="143" spans="1:8" s="69" customFormat="1" x14ac:dyDescent="0.25">
      <c r="A143" s="16" t="s">
        <v>47</v>
      </c>
      <c r="B143" s="234"/>
      <c r="C143" s="237">
        <f>C142+C136</f>
        <v>26.16</v>
      </c>
      <c r="D143" s="237">
        <f>D142+D136</f>
        <v>28.55</v>
      </c>
      <c r="E143" s="237">
        <f>E142+E136</f>
        <v>146.73000000000002</v>
      </c>
      <c r="F143" s="237">
        <f>F142+F136</f>
        <v>948.22</v>
      </c>
      <c r="G143" s="234"/>
      <c r="H143" s="179"/>
    </row>
    <row r="144" spans="1:8" ht="12.75" customHeight="1" x14ac:dyDescent="0.25">
      <c r="A144" s="325" t="s">
        <v>88</v>
      </c>
      <c r="B144" s="320"/>
      <c r="C144" s="320"/>
      <c r="D144" s="320"/>
      <c r="E144" s="320"/>
      <c r="F144" s="320"/>
      <c r="G144" s="320"/>
      <c r="H144" s="328"/>
    </row>
    <row r="145" spans="1:8" ht="11.25" x14ac:dyDescent="0.25">
      <c r="A145" s="305" t="s">
        <v>2</v>
      </c>
      <c r="B145" s="325" t="s">
        <v>3</v>
      </c>
      <c r="C145" s="320"/>
      <c r="D145" s="320"/>
      <c r="E145" s="320"/>
      <c r="F145" s="320"/>
      <c r="G145" s="323" t="s">
        <v>4</v>
      </c>
      <c r="H145" s="323" t="s">
        <v>5</v>
      </c>
    </row>
    <row r="146" spans="1:8" ht="12" customHeight="1" x14ac:dyDescent="0.25">
      <c r="A146" s="306"/>
      <c r="B146" s="70" t="s">
        <v>6</v>
      </c>
      <c r="C146" s="236" t="s">
        <v>7</v>
      </c>
      <c r="D146" s="236" t="s">
        <v>8</v>
      </c>
      <c r="E146" s="236" t="s">
        <v>9</v>
      </c>
      <c r="F146" s="236" t="s">
        <v>10</v>
      </c>
      <c r="G146" s="324"/>
      <c r="H146" s="324"/>
    </row>
    <row r="147" spans="1:8" ht="13.5" customHeight="1" x14ac:dyDescent="0.25">
      <c r="A147" s="334" t="s">
        <v>204</v>
      </c>
      <c r="B147" s="335"/>
      <c r="C147" s="336"/>
      <c r="D147" s="336"/>
      <c r="E147" s="336"/>
      <c r="F147" s="336"/>
      <c r="G147" s="335"/>
      <c r="H147" s="337"/>
    </row>
    <row r="148" spans="1:8" s="1" customFormat="1" x14ac:dyDescent="0.25">
      <c r="A148" s="4" t="s">
        <v>244</v>
      </c>
      <c r="B148" s="29">
        <v>90</v>
      </c>
      <c r="C148" s="6">
        <v>10.4</v>
      </c>
      <c r="D148" s="6">
        <v>12.6</v>
      </c>
      <c r="E148" s="6">
        <v>9.06</v>
      </c>
      <c r="F148" s="6">
        <v>207.09</v>
      </c>
      <c r="G148" s="10" t="s">
        <v>245</v>
      </c>
      <c r="H148" s="4" t="s">
        <v>246</v>
      </c>
    </row>
    <row r="149" spans="1:8" x14ac:dyDescent="0.25">
      <c r="A149" s="23" t="s">
        <v>151</v>
      </c>
      <c r="B149" s="82">
        <v>5</v>
      </c>
      <c r="C149" s="82">
        <v>0.04</v>
      </c>
      <c r="D149" s="82">
        <v>3.6</v>
      </c>
      <c r="E149" s="82">
        <v>0.06</v>
      </c>
      <c r="F149" s="82">
        <v>33</v>
      </c>
      <c r="G149" s="97" t="s">
        <v>152</v>
      </c>
      <c r="H149" s="55" t="s">
        <v>153</v>
      </c>
    </row>
    <row r="150" spans="1:8" ht="14.45" customHeight="1" x14ac:dyDescent="0.25">
      <c r="A150" s="8" t="s">
        <v>97</v>
      </c>
      <c r="B150" s="82">
        <v>150</v>
      </c>
      <c r="C150" s="82">
        <v>3.06</v>
      </c>
      <c r="D150" s="82">
        <v>4.8</v>
      </c>
      <c r="E150" s="82">
        <v>20.440000000000001</v>
      </c>
      <c r="F150" s="82">
        <v>137.25</v>
      </c>
      <c r="G150" s="82">
        <v>312</v>
      </c>
      <c r="H150" s="55" t="s">
        <v>98</v>
      </c>
    </row>
    <row r="151" spans="1:8" ht="14.25" customHeight="1" x14ac:dyDescent="0.25">
      <c r="A151" s="23" t="s">
        <v>54</v>
      </c>
      <c r="B151" s="82" t="s">
        <v>55</v>
      </c>
      <c r="C151" s="83">
        <v>0.13</v>
      </c>
      <c r="D151" s="83">
        <v>0.02</v>
      </c>
      <c r="E151" s="83">
        <v>15.2</v>
      </c>
      <c r="F151" s="83">
        <v>62</v>
      </c>
      <c r="G151" s="84">
        <v>686</v>
      </c>
      <c r="H151" s="85" t="s">
        <v>56</v>
      </c>
    </row>
    <row r="152" spans="1:8" x14ac:dyDescent="0.25">
      <c r="A152" s="14" t="s">
        <v>45</v>
      </c>
      <c r="B152" s="82">
        <v>40</v>
      </c>
      <c r="C152" s="83">
        <v>3.2</v>
      </c>
      <c r="D152" s="83">
        <v>0.4</v>
      </c>
      <c r="E152" s="83">
        <v>20.399999999999999</v>
      </c>
      <c r="F152" s="83">
        <v>100</v>
      </c>
      <c r="G152" s="82" t="s">
        <v>43</v>
      </c>
      <c r="H152" s="78" t="s">
        <v>46</v>
      </c>
    </row>
    <row r="153" spans="1:8" s="69" customFormat="1" x14ac:dyDescent="0.25">
      <c r="A153" s="16" t="s">
        <v>25</v>
      </c>
      <c r="B153" s="234"/>
      <c r="C153" s="237">
        <f>SUM(C148:C152)</f>
        <v>16.830000000000002</v>
      </c>
      <c r="D153" s="237">
        <f>SUM(D148:D152)</f>
        <v>21.419999999999998</v>
      </c>
      <c r="E153" s="237">
        <f>SUM(E148:E152)</f>
        <v>65.16</v>
      </c>
      <c r="F153" s="237">
        <f>SUM(F148:F152)</f>
        <v>539.34</v>
      </c>
      <c r="G153" s="234"/>
      <c r="H153" s="179"/>
    </row>
    <row r="154" spans="1:8" ht="11.25" x14ac:dyDescent="0.25">
      <c r="A154" s="325" t="s">
        <v>205</v>
      </c>
      <c r="B154" s="320"/>
      <c r="C154" s="320"/>
      <c r="D154" s="320"/>
      <c r="E154" s="320"/>
      <c r="F154" s="320"/>
      <c r="G154" s="320"/>
      <c r="H154" s="328"/>
    </row>
    <row r="155" spans="1:8" s="256" customFormat="1" x14ac:dyDescent="0.25">
      <c r="A155" s="252" t="s">
        <v>27</v>
      </c>
      <c r="B155" s="286" t="s">
        <v>28</v>
      </c>
      <c r="C155" s="281">
        <v>1.6</v>
      </c>
      <c r="D155" s="281">
        <v>5.3</v>
      </c>
      <c r="E155" s="281">
        <v>8.4</v>
      </c>
      <c r="F155" s="281">
        <v>87.5</v>
      </c>
      <c r="G155" s="274" t="s">
        <v>29</v>
      </c>
      <c r="H155" s="284" t="s">
        <v>30</v>
      </c>
    </row>
    <row r="156" spans="1:8" ht="12.75" customHeight="1" x14ac:dyDescent="0.2">
      <c r="A156" s="8" t="s">
        <v>166</v>
      </c>
      <c r="B156" s="79">
        <v>60</v>
      </c>
      <c r="C156" s="74">
        <v>5.86</v>
      </c>
      <c r="D156" s="74">
        <v>6.96</v>
      </c>
      <c r="E156" s="74">
        <v>17.54</v>
      </c>
      <c r="F156" s="74">
        <v>158.41</v>
      </c>
      <c r="G156" s="80" t="s">
        <v>167</v>
      </c>
      <c r="H156" s="54" t="s">
        <v>168</v>
      </c>
    </row>
    <row r="157" spans="1:8" x14ac:dyDescent="0.25">
      <c r="A157" s="4" t="s">
        <v>102</v>
      </c>
      <c r="B157" s="84">
        <v>200</v>
      </c>
      <c r="C157" s="102">
        <v>0.33</v>
      </c>
      <c r="D157" s="102">
        <v>0</v>
      </c>
      <c r="E157" s="102">
        <v>22.78</v>
      </c>
      <c r="F157" s="102">
        <v>94.44</v>
      </c>
      <c r="G157" s="80" t="s">
        <v>103</v>
      </c>
      <c r="H157" s="78" t="s">
        <v>104</v>
      </c>
    </row>
    <row r="158" spans="1:8" ht="12.6" customHeight="1" x14ac:dyDescent="0.25">
      <c r="A158" s="14" t="s">
        <v>42</v>
      </c>
      <c r="B158" s="74">
        <v>20</v>
      </c>
      <c r="C158" s="84">
        <v>1.3</v>
      </c>
      <c r="D158" s="84">
        <v>0.2</v>
      </c>
      <c r="E158" s="84">
        <v>8.6</v>
      </c>
      <c r="F158" s="84">
        <v>43</v>
      </c>
      <c r="G158" s="74" t="s">
        <v>43</v>
      </c>
      <c r="H158" s="55" t="s">
        <v>44</v>
      </c>
    </row>
    <row r="159" spans="1:8" s="69" customFormat="1" x14ac:dyDescent="0.25">
      <c r="A159" s="16" t="s">
        <v>25</v>
      </c>
      <c r="B159" s="234"/>
      <c r="C159" s="237">
        <f>SUM(C155:C158)</f>
        <v>9.0900000000000016</v>
      </c>
      <c r="D159" s="237">
        <f>SUM(D155:D158)</f>
        <v>12.459999999999999</v>
      </c>
      <c r="E159" s="237">
        <f>SUM(E155:E158)</f>
        <v>57.32</v>
      </c>
      <c r="F159" s="237">
        <f>SUM(F155:F158)</f>
        <v>383.35</v>
      </c>
      <c r="G159" s="234"/>
      <c r="H159" s="179"/>
    </row>
    <row r="160" spans="1:8" s="69" customFormat="1" x14ac:dyDescent="0.25">
      <c r="A160" s="16" t="s">
        <v>47</v>
      </c>
      <c r="B160" s="234"/>
      <c r="C160" s="237">
        <f>C159+C153</f>
        <v>25.92</v>
      </c>
      <c r="D160" s="237">
        <f>D159+D153</f>
        <v>33.879999999999995</v>
      </c>
      <c r="E160" s="237">
        <f>E159+E153</f>
        <v>122.47999999999999</v>
      </c>
      <c r="F160" s="237">
        <f>F159+F153</f>
        <v>922.69</v>
      </c>
      <c r="G160" s="234"/>
      <c r="H160" s="179"/>
    </row>
    <row r="161" spans="1:8" ht="11.25" customHeight="1" x14ac:dyDescent="0.25">
      <c r="A161" s="326" t="s">
        <v>105</v>
      </c>
      <c r="B161" s="326"/>
      <c r="C161" s="326"/>
      <c r="D161" s="326"/>
      <c r="E161" s="326"/>
      <c r="F161" s="326"/>
      <c r="G161" s="326"/>
      <c r="H161" s="326"/>
    </row>
    <row r="162" spans="1:8" ht="11.25" x14ac:dyDescent="0.25">
      <c r="A162" s="305" t="s">
        <v>2</v>
      </c>
      <c r="B162" s="325" t="s">
        <v>3</v>
      </c>
      <c r="C162" s="320"/>
      <c r="D162" s="320"/>
      <c r="E162" s="320"/>
      <c r="F162" s="320"/>
      <c r="G162" s="323" t="s">
        <v>4</v>
      </c>
      <c r="H162" s="323" t="s">
        <v>5</v>
      </c>
    </row>
    <row r="163" spans="1:8" ht="12" customHeight="1" x14ac:dyDescent="0.25">
      <c r="A163" s="306"/>
      <c r="B163" s="70" t="s">
        <v>6</v>
      </c>
      <c r="C163" s="236" t="s">
        <v>7</v>
      </c>
      <c r="D163" s="236" t="s">
        <v>8</v>
      </c>
      <c r="E163" s="236" t="s">
        <v>9</v>
      </c>
      <c r="F163" s="236" t="s">
        <v>10</v>
      </c>
      <c r="G163" s="324"/>
      <c r="H163" s="324"/>
    </row>
    <row r="164" spans="1:8" ht="12" customHeight="1" x14ac:dyDescent="0.25">
      <c r="A164" s="334" t="s">
        <v>204</v>
      </c>
      <c r="B164" s="335"/>
      <c r="C164" s="336"/>
      <c r="D164" s="336"/>
      <c r="E164" s="336"/>
      <c r="F164" s="336"/>
      <c r="G164" s="335"/>
      <c r="H164" s="337"/>
    </row>
    <row r="165" spans="1:8" ht="11.25" customHeight="1" x14ac:dyDescent="0.25">
      <c r="A165" s="8" t="s">
        <v>157</v>
      </c>
      <c r="B165" s="64">
        <v>120</v>
      </c>
      <c r="C165" s="74">
        <v>16.47</v>
      </c>
      <c r="D165" s="74">
        <v>6.98</v>
      </c>
      <c r="E165" s="74">
        <v>25.12</v>
      </c>
      <c r="F165" s="74">
        <v>233.1</v>
      </c>
      <c r="G165" s="117" t="s">
        <v>158</v>
      </c>
      <c r="H165" s="55" t="s">
        <v>159</v>
      </c>
    </row>
    <row r="166" spans="1:8" x14ac:dyDescent="0.25">
      <c r="A166" s="4" t="s">
        <v>92</v>
      </c>
      <c r="B166" s="76">
        <v>30</v>
      </c>
      <c r="C166" s="84">
        <v>2.16</v>
      </c>
      <c r="D166" s="84">
        <v>2.5499999999999998</v>
      </c>
      <c r="E166" s="84">
        <v>16.649999999999999</v>
      </c>
      <c r="F166" s="84">
        <v>98.4</v>
      </c>
      <c r="G166" s="82" t="s">
        <v>93</v>
      </c>
      <c r="H166" s="55" t="s">
        <v>94</v>
      </c>
    </row>
    <row r="167" spans="1:8" x14ac:dyDescent="0.25">
      <c r="A167" s="4" t="s">
        <v>95</v>
      </c>
      <c r="B167" s="64">
        <v>200</v>
      </c>
      <c r="C167" s="102">
        <v>0.8</v>
      </c>
      <c r="D167" s="102">
        <v>0.8</v>
      </c>
      <c r="E167" s="102">
        <v>19.600000000000001</v>
      </c>
      <c r="F167" s="102">
        <v>94</v>
      </c>
      <c r="G167" s="80">
        <v>338</v>
      </c>
      <c r="H167" s="55" t="s">
        <v>96</v>
      </c>
    </row>
    <row r="168" spans="1:8" ht="12" customHeight="1" x14ac:dyDescent="0.25">
      <c r="A168" s="8" t="s">
        <v>22</v>
      </c>
      <c r="B168" s="84" t="s">
        <v>23</v>
      </c>
      <c r="C168" s="114">
        <v>7.0000000000000007E-2</v>
      </c>
      <c r="D168" s="114">
        <v>0.02</v>
      </c>
      <c r="E168" s="114">
        <v>15</v>
      </c>
      <c r="F168" s="114">
        <v>60</v>
      </c>
      <c r="G168" s="84">
        <v>685</v>
      </c>
      <c r="H168" s="94" t="s">
        <v>24</v>
      </c>
    </row>
    <row r="169" spans="1:8" s="69" customFormat="1" x14ac:dyDescent="0.25">
      <c r="A169" s="16" t="s">
        <v>25</v>
      </c>
      <c r="B169" s="234"/>
      <c r="C169" s="237">
        <f>SUM(C165:C168)</f>
        <v>19.5</v>
      </c>
      <c r="D169" s="237">
        <f>SUM(D165:D168)</f>
        <v>10.350000000000001</v>
      </c>
      <c r="E169" s="237">
        <f>SUM(E165:E168)</f>
        <v>76.37</v>
      </c>
      <c r="F169" s="237">
        <f>SUM(F165:F168)</f>
        <v>485.5</v>
      </c>
      <c r="G169" s="234"/>
      <c r="H169" s="179"/>
    </row>
    <row r="170" spans="1:8" ht="11.25" x14ac:dyDescent="0.25">
      <c r="A170" s="325" t="s">
        <v>205</v>
      </c>
      <c r="B170" s="320"/>
      <c r="C170" s="320"/>
      <c r="D170" s="320"/>
      <c r="E170" s="320"/>
      <c r="F170" s="320"/>
      <c r="G170" s="320"/>
      <c r="H170" s="328"/>
    </row>
    <row r="171" spans="1:8" s="278" customFormat="1" ht="24" customHeight="1" x14ac:dyDescent="0.25">
      <c r="A171" s="252" t="s">
        <v>258</v>
      </c>
      <c r="B171" s="279">
        <v>200</v>
      </c>
      <c r="C171" s="274">
        <v>1.62</v>
      </c>
      <c r="D171" s="274">
        <v>2.19</v>
      </c>
      <c r="E171" s="274">
        <v>12.81</v>
      </c>
      <c r="F171" s="274">
        <v>77.13</v>
      </c>
      <c r="G171" s="282" t="s">
        <v>259</v>
      </c>
      <c r="H171" s="284" t="s">
        <v>260</v>
      </c>
    </row>
    <row r="172" spans="1:8" ht="13.5" customHeight="1" x14ac:dyDescent="0.25">
      <c r="A172" s="23" t="s">
        <v>180</v>
      </c>
      <c r="B172" s="64">
        <v>80</v>
      </c>
      <c r="C172" s="74">
        <v>8.2200000000000006</v>
      </c>
      <c r="D172" s="74">
        <v>10.3</v>
      </c>
      <c r="E172" s="75">
        <v>21.86</v>
      </c>
      <c r="F172" s="74">
        <v>212.8</v>
      </c>
      <c r="G172" s="82">
        <v>420</v>
      </c>
      <c r="H172" s="78" t="s">
        <v>181</v>
      </c>
    </row>
    <row r="173" spans="1:8" ht="13.5" customHeight="1" x14ac:dyDescent="0.25">
      <c r="A173" s="4" t="s">
        <v>39</v>
      </c>
      <c r="B173" s="84">
        <v>200</v>
      </c>
      <c r="C173" s="102">
        <v>0.15</v>
      </c>
      <c r="D173" s="102">
        <v>0.06</v>
      </c>
      <c r="E173" s="102">
        <v>20.65</v>
      </c>
      <c r="F173" s="102">
        <v>82.9</v>
      </c>
      <c r="G173" s="74" t="s">
        <v>40</v>
      </c>
      <c r="H173" s="78" t="s">
        <v>41</v>
      </c>
    </row>
    <row r="174" spans="1:8" ht="12.6" customHeight="1" x14ac:dyDescent="0.25">
      <c r="A174" s="14" t="s">
        <v>42</v>
      </c>
      <c r="B174" s="74">
        <v>20</v>
      </c>
      <c r="C174" s="84">
        <v>1.3</v>
      </c>
      <c r="D174" s="84">
        <v>0.2</v>
      </c>
      <c r="E174" s="84">
        <v>8.6</v>
      </c>
      <c r="F174" s="84">
        <v>43</v>
      </c>
      <c r="G174" s="74" t="s">
        <v>43</v>
      </c>
      <c r="H174" s="55" t="s">
        <v>44</v>
      </c>
    </row>
    <row r="175" spans="1:8" s="69" customFormat="1" x14ac:dyDescent="0.25">
      <c r="A175" s="16" t="s">
        <v>25</v>
      </c>
      <c r="B175" s="234"/>
      <c r="C175" s="237">
        <f>SUM(C171:C174)</f>
        <v>11.290000000000001</v>
      </c>
      <c r="D175" s="237">
        <f>SUM(D171:D174)</f>
        <v>12.75</v>
      </c>
      <c r="E175" s="237">
        <f>SUM(E171:E174)</f>
        <v>63.92</v>
      </c>
      <c r="F175" s="237">
        <f>SUM(F171:F174)</f>
        <v>415.83000000000004</v>
      </c>
      <c r="G175" s="234"/>
      <c r="H175" s="179"/>
    </row>
    <row r="176" spans="1:8" s="69" customFormat="1" x14ac:dyDescent="0.25">
      <c r="A176" s="16" t="s">
        <v>47</v>
      </c>
      <c r="B176" s="234"/>
      <c r="C176" s="237">
        <f>C175+C169</f>
        <v>30.79</v>
      </c>
      <c r="D176" s="237">
        <f>D175+D169</f>
        <v>23.1</v>
      </c>
      <c r="E176" s="237">
        <f>E175+E169</f>
        <v>140.29000000000002</v>
      </c>
      <c r="F176" s="237">
        <f>F175+F169</f>
        <v>901.33</v>
      </c>
      <c r="G176" s="234"/>
      <c r="H176" s="179"/>
    </row>
    <row r="177" spans="1:8" ht="12" customHeight="1" x14ac:dyDescent="0.25">
      <c r="A177" s="325" t="s">
        <v>119</v>
      </c>
      <c r="B177" s="320"/>
      <c r="C177" s="320"/>
      <c r="D177" s="320"/>
      <c r="E177" s="320"/>
      <c r="F177" s="320"/>
      <c r="G177" s="320"/>
      <c r="H177" s="328"/>
    </row>
    <row r="178" spans="1:8" ht="11.25" x14ac:dyDescent="0.25">
      <c r="A178" s="338" t="s">
        <v>2</v>
      </c>
      <c r="B178" s="326" t="s">
        <v>3</v>
      </c>
      <c r="C178" s="326"/>
      <c r="D178" s="326"/>
      <c r="E178" s="326"/>
      <c r="F178" s="326"/>
      <c r="G178" s="327" t="s">
        <v>4</v>
      </c>
      <c r="H178" s="327" t="s">
        <v>5</v>
      </c>
    </row>
    <row r="179" spans="1:8" ht="12" customHeight="1" x14ac:dyDescent="0.25">
      <c r="A179" s="338"/>
      <c r="B179" s="234" t="s">
        <v>6</v>
      </c>
      <c r="C179" s="234" t="s">
        <v>7</v>
      </c>
      <c r="D179" s="234" t="s">
        <v>8</v>
      </c>
      <c r="E179" s="234" t="s">
        <v>9</v>
      </c>
      <c r="F179" s="234" t="s">
        <v>10</v>
      </c>
      <c r="G179" s="327"/>
      <c r="H179" s="327"/>
    </row>
    <row r="180" spans="1:8" ht="11.25" customHeight="1" x14ac:dyDescent="0.25">
      <c r="A180" s="327" t="s">
        <v>204</v>
      </c>
      <c r="B180" s="327"/>
      <c r="C180" s="327"/>
      <c r="D180" s="327"/>
      <c r="E180" s="327"/>
      <c r="F180" s="327"/>
      <c r="G180" s="327"/>
      <c r="H180" s="327"/>
    </row>
    <row r="181" spans="1:8" ht="21.75" customHeight="1" x14ac:dyDescent="0.25">
      <c r="A181" s="4" t="s">
        <v>123</v>
      </c>
      <c r="B181" s="74" t="s">
        <v>13</v>
      </c>
      <c r="C181" s="74">
        <v>8.6</v>
      </c>
      <c r="D181" s="74">
        <v>7.46</v>
      </c>
      <c r="E181" s="74">
        <v>44.26</v>
      </c>
      <c r="F181" s="74">
        <v>279</v>
      </c>
      <c r="G181" s="74" t="s">
        <v>124</v>
      </c>
      <c r="H181" s="55" t="s">
        <v>125</v>
      </c>
    </row>
    <row r="182" spans="1:8" ht="13.5" customHeight="1" x14ac:dyDescent="0.25">
      <c r="A182" s="4" t="s">
        <v>16</v>
      </c>
      <c r="B182" s="82">
        <v>20</v>
      </c>
      <c r="C182" s="83">
        <v>4.6399999999999997</v>
      </c>
      <c r="D182" s="82">
        <v>5.9</v>
      </c>
      <c r="E182" s="82">
        <v>0</v>
      </c>
      <c r="F182" s="82">
        <v>72</v>
      </c>
      <c r="G182" s="74" t="s">
        <v>17</v>
      </c>
      <c r="H182" s="55" t="s">
        <v>18</v>
      </c>
    </row>
    <row r="183" spans="1:8" ht="11.25" customHeight="1" x14ac:dyDescent="0.25">
      <c r="A183" s="178" t="s">
        <v>19</v>
      </c>
      <c r="B183" s="99">
        <v>60</v>
      </c>
      <c r="C183" s="74">
        <v>4.2</v>
      </c>
      <c r="D183" s="74">
        <v>3.36</v>
      </c>
      <c r="E183" s="74">
        <v>18.12</v>
      </c>
      <c r="F183" s="74">
        <v>122.88</v>
      </c>
      <c r="G183" s="80" t="s">
        <v>20</v>
      </c>
      <c r="H183" s="55" t="s">
        <v>21</v>
      </c>
    </row>
    <row r="184" spans="1:8" ht="12" customHeight="1" x14ac:dyDescent="0.25">
      <c r="A184" s="8" t="s">
        <v>22</v>
      </c>
      <c r="B184" s="82" t="s">
        <v>23</v>
      </c>
      <c r="C184" s="82">
        <v>7.0000000000000007E-2</v>
      </c>
      <c r="D184" s="82">
        <v>0.02</v>
      </c>
      <c r="E184" s="82">
        <v>15</v>
      </c>
      <c r="F184" s="82">
        <v>60</v>
      </c>
      <c r="G184" s="82">
        <v>685</v>
      </c>
      <c r="H184" s="55" t="s">
        <v>24</v>
      </c>
    </row>
    <row r="185" spans="1:8" s="69" customFormat="1" x14ac:dyDescent="0.25">
      <c r="A185" s="16" t="s">
        <v>25</v>
      </c>
      <c r="B185" s="234"/>
      <c r="C185" s="237">
        <f>SUM(C181:C184)</f>
        <v>17.509999999999998</v>
      </c>
      <c r="D185" s="237">
        <f>SUM(D181:D184)</f>
        <v>16.739999999999998</v>
      </c>
      <c r="E185" s="237">
        <f>SUM(E181:E184)</f>
        <v>77.38</v>
      </c>
      <c r="F185" s="237">
        <f>SUM(F181:F184)</f>
        <v>533.88</v>
      </c>
      <c r="G185" s="234"/>
      <c r="H185" s="179"/>
    </row>
    <row r="186" spans="1:8" ht="11.25" x14ac:dyDescent="0.25">
      <c r="A186" s="326" t="s">
        <v>205</v>
      </c>
      <c r="B186" s="326"/>
      <c r="C186" s="326"/>
      <c r="D186" s="326"/>
      <c r="E186" s="326"/>
      <c r="F186" s="326"/>
      <c r="G186" s="326"/>
      <c r="H186" s="326"/>
    </row>
    <row r="187" spans="1:8" s="278" customFormat="1" ht="15" customHeight="1" x14ac:dyDescent="0.25">
      <c r="A187" s="252" t="s">
        <v>241</v>
      </c>
      <c r="B187" s="273">
        <v>200</v>
      </c>
      <c r="C187" s="274">
        <v>4.4000000000000004</v>
      </c>
      <c r="D187" s="274">
        <v>4.2</v>
      </c>
      <c r="E187" s="274">
        <v>13.2</v>
      </c>
      <c r="F187" s="274">
        <v>118.6</v>
      </c>
      <c r="G187" s="277" t="s">
        <v>242</v>
      </c>
      <c r="H187" s="272" t="s">
        <v>243</v>
      </c>
    </row>
    <row r="188" spans="1:8" x14ac:dyDescent="0.2">
      <c r="A188" s="14" t="s">
        <v>212</v>
      </c>
      <c r="B188" s="74">
        <v>60</v>
      </c>
      <c r="C188" s="74">
        <v>3.46</v>
      </c>
      <c r="D188" s="74">
        <v>1.49</v>
      </c>
      <c r="E188" s="74">
        <v>28.73</v>
      </c>
      <c r="F188" s="74">
        <v>141.6</v>
      </c>
      <c r="G188" s="74" t="s">
        <v>213</v>
      </c>
      <c r="H188" s="54" t="s">
        <v>186</v>
      </c>
    </row>
    <row r="189" spans="1:8" ht="13.5" customHeight="1" x14ac:dyDescent="0.25">
      <c r="A189" s="27" t="s">
        <v>85</v>
      </c>
      <c r="B189" s="82">
        <v>200</v>
      </c>
      <c r="C189" s="65">
        <v>0.76</v>
      </c>
      <c r="D189" s="65">
        <v>0.04</v>
      </c>
      <c r="E189" s="65">
        <v>20.22</v>
      </c>
      <c r="F189" s="65">
        <v>85.51</v>
      </c>
      <c r="G189" s="74" t="s">
        <v>86</v>
      </c>
      <c r="H189" s="78" t="s">
        <v>87</v>
      </c>
    </row>
    <row r="190" spans="1:8" ht="12.6" customHeight="1" x14ac:dyDescent="0.25">
      <c r="A190" s="14" t="s">
        <v>42</v>
      </c>
      <c r="B190" s="74">
        <v>20</v>
      </c>
      <c r="C190" s="82">
        <v>1.3</v>
      </c>
      <c r="D190" s="82">
        <v>0.2</v>
      </c>
      <c r="E190" s="82">
        <v>8.6</v>
      </c>
      <c r="F190" s="82">
        <v>43</v>
      </c>
      <c r="G190" s="74" t="s">
        <v>43</v>
      </c>
      <c r="H190" s="55" t="s">
        <v>44</v>
      </c>
    </row>
    <row r="191" spans="1:8" s="69" customFormat="1" x14ac:dyDescent="0.25">
      <c r="A191" s="16" t="s">
        <v>25</v>
      </c>
      <c r="B191" s="234"/>
      <c r="C191" s="237">
        <f>SUM(C187:C190)</f>
        <v>9.9200000000000017</v>
      </c>
      <c r="D191" s="237">
        <f>SUM(D187:D190)</f>
        <v>5.9300000000000006</v>
      </c>
      <c r="E191" s="237">
        <f>SUM(E187:E190)</f>
        <v>70.75</v>
      </c>
      <c r="F191" s="237">
        <f>SUM(F187:F190)</f>
        <v>388.71</v>
      </c>
      <c r="G191" s="234"/>
      <c r="H191" s="179"/>
    </row>
    <row r="192" spans="1:8" s="69" customFormat="1" x14ac:dyDescent="0.25">
      <c r="A192" s="16" t="s">
        <v>47</v>
      </c>
      <c r="B192" s="234"/>
      <c r="C192" s="237">
        <f>C191+C185</f>
        <v>27.43</v>
      </c>
      <c r="D192" s="237">
        <f>D191+D185</f>
        <v>22.669999999999998</v>
      </c>
      <c r="E192" s="237">
        <f>E191+E185</f>
        <v>148.13</v>
      </c>
      <c r="F192" s="237">
        <f>F191+F185</f>
        <v>922.58999999999992</v>
      </c>
      <c r="G192" s="234"/>
      <c r="H192" s="179"/>
    </row>
    <row r="194" spans="2:7" x14ac:dyDescent="0.25">
      <c r="B194" s="121"/>
      <c r="C194" s="122"/>
      <c r="D194" s="122"/>
      <c r="E194" s="122"/>
      <c r="F194" s="122"/>
      <c r="G194" s="121"/>
    </row>
  </sheetData>
  <mergeCells count="86">
    <mergeCell ref="A147:H147"/>
    <mergeCell ref="A154:H154"/>
    <mergeCell ref="A161:H161"/>
    <mergeCell ref="A162:A163"/>
    <mergeCell ref="B162:F162"/>
    <mergeCell ref="G162:G163"/>
    <mergeCell ref="H162:H163"/>
    <mergeCell ref="A100:H100"/>
    <mergeCell ref="A106:H106"/>
    <mergeCell ref="A113:H113"/>
    <mergeCell ref="A114:A115"/>
    <mergeCell ref="B114:F114"/>
    <mergeCell ref="G114:G115"/>
    <mergeCell ref="H114:H115"/>
    <mergeCell ref="A37:H37"/>
    <mergeCell ref="A49:H49"/>
    <mergeCell ref="A50:A51"/>
    <mergeCell ref="B50:F50"/>
    <mergeCell ref="G50:G51"/>
    <mergeCell ref="H50:H51"/>
    <mergeCell ref="A97:H97"/>
    <mergeCell ref="A98:A99"/>
    <mergeCell ref="B98:F98"/>
    <mergeCell ref="A84:H84"/>
    <mergeCell ref="A89:H89"/>
    <mergeCell ref="G98:G99"/>
    <mergeCell ref="H98:H99"/>
    <mergeCell ref="A96:H96"/>
    <mergeCell ref="A144:H144"/>
    <mergeCell ref="A145:A146"/>
    <mergeCell ref="B145:F145"/>
    <mergeCell ref="A116:H116"/>
    <mergeCell ref="A122:H122"/>
    <mergeCell ref="A129:H129"/>
    <mergeCell ref="A137:H137"/>
    <mergeCell ref="A130:A131"/>
    <mergeCell ref="B130:F130"/>
    <mergeCell ref="G130:G131"/>
    <mergeCell ref="H130:H131"/>
    <mergeCell ref="A132:H132"/>
    <mergeCell ref="G145:G146"/>
    <mergeCell ref="H145:H146"/>
    <mergeCell ref="A186:H186"/>
    <mergeCell ref="A178:A179"/>
    <mergeCell ref="B178:F178"/>
    <mergeCell ref="G178:G179"/>
    <mergeCell ref="A164:H164"/>
    <mergeCell ref="A170:H170"/>
    <mergeCell ref="A177:H177"/>
    <mergeCell ref="H178:H179"/>
    <mergeCell ref="A180:H180"/>
    <mergeCell ref="A65:H65"/>
    <mergeCell ref="A66:A67"/>
    <mergeCell ref="B66:F66"/>
    <mergeCell ref="A42:H42"/>
    <mergeCell ref="A52:H52"/>
    <mergeCell ref="A58:H58"/>
    <mergeCell ref="A82:A83"/>
    <mergeCell ref="B82:F82"/>
    <mergeCell ref="G82:G83"/>
    <mergeCell ref="H82:H83"/>
    <mergeCell ref="G66:G67"/>
    <mergeCell ref="H66:H67"/>
    <mergeCell ref="A68:H68"/>
    <mergeCell ref="A74:H74"/>
    <mergeCell ref="A81:H81"/>
    <mergeCell ref="B35:F35"/>
    <mergeCell ref="G35:G36"/>
    <mergeCell ref="H35:H36"/>
    <mergeCell ref="A5:H5"/>
    <mergeCell ref="A11:H11"/>
    <mergeCell ref="A21:H21"/>
    <mergeCell ref="A27:H27"/>
    <mergeCell ref="A34:H34"/>
    <mergeCell ref="A35:A36"/>
    <mergeCell ref="A18:H18"/>
    <mergeCell ref="A19:A20"/>
    <mergeCell ref="B19:F19"/>
    <mergeCell ref="G19:G20"/>
    <mergeCell ref="H19:H20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B52E-84DE-4DAF-B34A-740986438F17}">
  <dimension ref="A1:H182"/>
  <sheetViews>
    <sheetView zoomScale="130" zoomScaleNormal="130" workbookViewId="0">
      <selection activeCell="K173" sqref="K173"/>
    </sheetView>
  </sheetViews>
  <sheetFormatPr defaultRowHeight="12" x14ac:dyDescent="0.25"/>
  <cols>
    <col min="1" max="1" width="35.5703125" style="48" customWidth="1"/>
    <col min="2" max="2" width="9.140625" style="131"/>
    <col min="3" max="4" width="7.7109375" style="62" customWidth="1"/>
    <col min="5" max="5" width="8.42578125" style="62" customWidth="1"/>
    <col min="6" max="6" width="7.7109375" style="62" customWidth="1"/>
    <col min="7" max="7" width="7" style="131" customWidth="1"/>
    <col min="8" max="8" width="16.7109375" style="124" customWidth="1"/>
    <col min="9" max="251" width="9.140625" style="1"/>
    <col min="252" max="252" width="21" style="1" customWidth="1"/>
    <col min="253" max="253" width="5.140625" style="1" customWidth="1"/>
    <col min="254" max="254" width="4" style="1" customWidth="1"/>
    <col min="255" max="255" width="4.28515625" style="1" customWidth="1"/>
    <col min="256" max="256" width="4.5703125" style="1" customWidth="1"/>
    <col min="257" max="257" width="4.7109375" style="1" customWidth="1"/>
    <col min="258" max="258" width="5.28515625" style="1" customWidth="1"/>
    <col min="259" max="260" width="4.42578125" style="1" customWidth="1"/>
    <col min="261" max="261" width="4.5703125" style="1" customWidth="1"/>
    <col min="262" max="262" width="4.7109375" style="1" customWidth="1"/>
    <col min="263" max="263" width="4.42578125" style="1" customWidth="1"/>
    <col min="264" max="264" width="11.5703125" style="1" customWidth="1"/>
    <col min="265" max="507" width="9.140625" style="1"/>
    <col min="508" max="508" width="21" style="1" customWidth="1"/>
    <col min="509" max="509" width="5.140625" style="1" customWidth="1"/>
    <col min="510" max="510" width="4" style="1" customWidth="1"/>
    <col min="511" max="511" width="4.28515625" style="1" customWidth="1"/>
    <col min="512" max="512" width="4.5703125" style="1" customWidth="1"/>
    <col min="513" max="513" width="4.7109375" style="1" customWidth="1"/>
    <col min="514" max="514" width="5.28515625" style="1" customWidth="1"/>
    <col min="515" max="516" width="4.42578125" style="1" customWidth="1"/>
    <col min="517" max="517" width="4.5703125" style="1" customWidth="1"/>
    <col min="518" max="518" width="4.7109375" style="1" customWidth="1"/>
    <col min="519" max="519" width="4.42578125" style="1" customWidth="1"/>
    <col min="520" max="520" width="11.5703125" style="1" customWidth="1"/>
    <col min="521" max="763" width="9.140625" style="1"/>
    <col min="764" max="764" width="21" style="1" customWidth="1"/>
    <col min="765" max="765" width="5.140625" style="1" customWidth="1"/>
    <col min="766" max="766" width="4" style="1" customWidth="1"/>
    <col min="767" max="767" width="4.28515625" style="1" customWidth="1"/>
    <col min="768" max="768" width="4.5703125" style="1" customWidth="1"/>
    <col min="769" max="769" width="4.7109375" style="1" customWidth="1"/>
    <col min="770" max="770" width="5.28515625" style="1" customWidth="1"/>
    <col min="771" max="772" width="4.42578125" style="1" customWidth="1"/>
    <col min="773" max="773" width="4.5703125" style="1" customWidth="1"/>
    <col min="774" max="774" width="4.7109375" style="1" customWidth="1"/>
    <col min="775" max="775" width="4.42578125" style="1" customWidth="1"/>
    <col min="776" max="776" width="11.5703125" style="1" customWidth="1"/>
    <col min="777" max="1019" width="9.140625" style="1"/>
    <col min="1020" max="1020" width="21" style="1" customWidth="1"/>
    <col min="1021" max="1021" width="5.140625" style="1" customWidth="1"/>
    <col min="1022" max="1022" width="4" style="1" customWidth="1"/>
    <col min="1023" max="1023" width="4.28515625" style="1" customWidth="1"/>
    <col min="1024" max="1024" width="4.5703125" style="1" customWidth="1"/>
    <col min="1025" max="1025" width="4.7109375" style="1" customWidth="1"/>
    <col min="1026" max="1026" width="5.28515625" style="1" customWidth="1"/>
    <col min="1027" max="1028" width="4.42578125" style="1" customWidth="1"/>
    <col min="1029" max="1029" width="4.5703125" style="1" customWidth="1"/>
    <col min="1030" max="1030" width="4.7109375" style="1" customWidth="1"/>
    <col min="1031" max="1031" width="4.42578125" style="1" customWidth="1"/>
    <col min="1032" max="1032" width="11.5703125" style="1" customWidth="1"/>
    <col min="1033" max="1275" width="9.140625" style="1"/>
    <col min="1276" max="1276" width="21" style="1" customWidth="1"/>
    <col min="1277" max="1277" width="5.140625" style="1" customWidth="1"/>
    <col min="1278" max="1278" width="4" style="1" customWidth="1"/>
    <col min="1279" max="1279" width="4.28515625" style="1" customWidth="1"/>
    <col min="1280" max="1280" width="4.5703125" style="1" customWidth="1"/>
    <col min="1281" max="1281" width="4.7109375" style="1" customWidth="1"/>
    <col min="1282" max="1282" width="5.28515625" style="1" customWidth="1"/>
    <col min="1283" max="1284" width="4.42578125" style="1" customWidth="1"/>
    <col min="1285" max="1285" width="4.5703125" style="1" customWidth="1"/>
    <col min="1286" max="1286" width="4.7109375" style="1" customWidth="1"/>
    <col min="1287" max="1287" width="4.42578125" style="1" customWidth="1"/>
    <col min="1288" max="1288" width="11.5703125" style="1" customWidth="1"/>
    <col min="1289" max="1531" width="9.140625" style="1"/>
    <col min="1532" max="1532" width="21" style="1" customWidth="1"/>
    <col min="1533" max="1533" width="5.140625" style="1" customWidth="1"/>
    <col min="1534" max="1534" width="4" style="1" customWidth="1"/>
    <col min="1535" max="1535" width="4.28515625" style="1" customWidth="1"/>
    <col min="1536" max="1536" width="4.5703125" style="1" customWidth="1"/>
    <col min="1537" max="1537" width="4.7109375" style="1" customWidth="1"/>
    <col min="1538" max="1538" width="5.28515625" style="1" customWidth="1"/>
    <col min="1539" max="1540" width="4.42578125" style="1" customWidth="1"/>
    <col min="1541" max="1541" width="4.5703125" style="1" customWidth="1"/>
    <col min="1542" max="1542" width="4.7109375" style="1" customWidth="1"/>
    <col min="1543" max="1543" width="4.42578125" style="1" customWidth="1"/>
    <col min="1544" max="1544" width="11.5703125" style="1" customWidth="1"/>
    <col min="1545" max="1787" width="9.140625" style="1"/>
    <col min="1788" max="1788" width="21" style="1" customWidth="1"/>
    <col min="1789" max="1789" width="5.140625" style="1" customWidth="1"/>
    <col min="1790" max="1790" width="4" style="1" customWidth="1"/>
    <col min="1791" max="1791" width="4.28515625" style="1" customWidth="1"/>
    <col min="1792" max="1792" width="4.5703125" style="1" customWidth="1"/>
    <col min="1793" max="1793" width="4.7109375" style="1" customWidth="1"/>
    <col min="1794" max="1794" width="5.28515625" style="1" customWidth="1"/>
    <col min="1795" max="1796" width="4.42578125" style="1" customWidth="1"/>
    <col min="1797" max="1797" width="4.5703125" style="1" customWidth="1"/>
    <col min="1798" max="1798" width="4.7109375" style="1" customWidth="1"/>
    <col min="1799" max="1799" width="4.42578125" style="1" customWidth="1"/>
    <col min="1800" max="1800" width="11.5703125" style="1" customWidth="1"/>
    <col min="1801" max="2043" width="9.140625" style="1"/>
    <col min="2044" max="2044" width="21" style="1" customWidth="1"/>
    <col min="2045" max="2045" width="5.140625" style="1" customWidth="1"/>
    <col min="2046" max="2046" width="4" style="1" customWidth="1"/>
    <col min="2047" max="2047" width="4.28515625" style="1" customWidth="1"/>
    <col min="2048" max="2048" width="4.5703125" style="1" customWidth="1"/>
    <col min="2049" max="2049" width="4.7109375" style="1" customWidth="1"/>
    <col min="2050" max="2050" width="5.28515625" style="1" customWidth="1"/>
    <col min="2051" max="2052" width="4.42578125" style="1" customWidth="1"/>
    <col min="2053" max="2053" width="4.5703125" style="1" customWidth="1"/>
    <col min="2054" max="2054" width="4.7109375" style="1" customWidth="1"/>
    <col min="2055" max="2055" width="4.42578125" style="1" customWidth="1"/>
    <col min="2056" max="2056" width="11.5703125" style="1" customWidth="1"/>
    <col min="2057" max="2299" width="9.140625" style="1"/>
    <col min="2300" max="2300" width="21" style="1" customWidth="1"/>
    <col min="2301" max="2301" width="5.140625" style="1" customWidth="1"/>
    <col min="2302" max="2302" width="4" style="1" customWidth="1"/>
    <col min="2303" max="2303" width="4.28515625" style="1" customWidth="1"/>
    <col min="2304" max="2304" width="4.5703125" style="1" customWidth="1"/>
    <col min="2305" max="2305" width="4.7109375" style="1" customWidth="1"/>
    <col min="2306" max="2306" width="5.28515625" style="1" customWidth="1"/>
    <col min="2307" max="2308" width="4.42578125" style="1" customWidth="1"/>
    <col min="2309" max="2309" width="4.5703125" style="1" customWidth="1"/>
    <col min="2310" max="2310" width="4.7109375" style="1" customWidth="1"/>
    <col min="2311" max="2311" width="4.42578125" style="1" customWidth="1"/>
    <col min="2312" max="2312" width="11.5703125" style="1" customWidth="1"/>
    <col min="2313" max="2555" width="9.140625" style="1"/>
    <col min="2556" max="2556" width="21" style="1" customWidth="1"/>
    <col min="2557" max="2557" width="5.140625" style="1" customWidth="1"/>
    <col min="2558" max="2558" width="4" style="1" customWidth="1"/>
    <col min="2559" max="2559" width="4.28515625" style="1" customWidth="1"/>
    <col min="2560" max="2560" width="4.5703125" style="1" customWidth="1"/>
    <col min="2561" max="2561" width="4.7109375" style="1" customWidth="1"/>
    <col min="2562" max="2562" width="5.28515625" style="1" customWidth="1"/>
    <col min="2563" max="2564" width="4.42578125" style="1" customWidth="1"/>
    <col min="2565" max="2565" width="4.5703125" style="1" customWidth="1"/>
    <col min="2566" max="2566" width="4.7109375" style="1" customWidth="1"/>
    <col min="2567" max="2567" width="4.42578125" style="1" customWidth="1"/>
    <col min="2568" max="2568" width="11.5703125" style="1" customWidth="1"/>
    <col min="2569" max="2811" width="9.140625" style="1"/>
    <col min="2812" max="2812" width="21" style="1" customWidth="1"/>
    <col min="2813" max="2813" width="5.140625" style="1" customWidth="1"/>
    <col min="2814" max="2814" width="4" style="1" customWidth="1"/>
    <col min="2815" max="2815" width="4.28515625" style="1" customWidth="1"/>
    <col min="2816" max="2816" width="4.5703125" style="1" customWidth="1"/>
    <col min="2817" max="2817" width="4.7109375" style="1" customWidth="1"/>
    <col min="2818" max="2818" width="5.28515625" style="1" customWidth="1"/>
    <col min="2819" max="2820" width="4.42578125" style="1" customWidth="1"/>
    <col min="2821" max="2821" width="4.5703125" style="1" customWidth="1"/>
    <col min="2822" max="2822" width="4.7109375" style="1" customWidth="1"/>
    <col min="2823" max="2823" width="4.42578125" style="1" customWidth="1"/>
    <col min="2824" max="2824" width="11.5703125" style="1" customWidth="1"/>
    <col min="2825" max="3067" width="9.140625" style="1"/>
    <col min="3068" max="3068" width="21" style="1" customWidth="1"/>
    <col min="3069" max="3069" width="5.140625" style="1" customWidth="1"/>
    <col min="3070" max="3070" width="4" style="1" customWidth="1"/>
    <col min="3071" max="3071" width="4.28515625" style="1" customWidth="1"/>
    <col min="3072" max="3072" width="4.5703125" style="1" customWidth="1"/>
    <col min="3073" max="3073" width="4.7109375" style="1" customWidth="1"/>
    <col min="3074" max="3074" width="5.28515625" style="1" customWidth="1"/>
    <col min="3075" max="3076" width="4.42578125" style="1" customWidth="1"/>
    <col min="3077" max="3077" width="4.5703125" style="1" customWidth="1"/>
    <col min="3078" max="3078" width="4.7109375" style="1" customWidth="1"/>
    <col min="3079" max="3079" width="4.42578125" style="1" customWidth="1"/>
    <col min="3080" max="3080" width="11.5703125" style="1" customWidth="1"/>
    <col min="3081" max="3323" width="9.140625" style="1"/>
    <col min="3324" max="3324" width="21" style="1" customWidth="1"/>
    <col min="3325" max="3325" width="5.140625" style="1" customWidth="1"/>
    <col min="3326" max="3326" width="4" style="1" customWidth="1"/>
    <col min="3327" max="3327" width="4.28515625" style="1" customWidth="1"/>
    <col min="3328" max="3328" width="4.5703125" style="1" customWidth="1"/>
    <col min="3329" max="3329" width="4.7109375" style="1" customWidth="1"/>
    <col min="3330" max="3330" width="5.28515625" style="1" customWidth="1"/>
    <col min="3331" max="3332" width="4.42578125" style="1" customWidth="1"/>
    <col min="3333" max="3333" width="4.5703125" style="1" customWidth="1"/>
    <col min="3334" max="3334" width="4.7109375" style="1" customWidth="1"/>
    <col min="3335" max="3335" width="4.42578125" style="1" customWidth="1"/>
    <col min="3336" max="3336" width="11.5703125" style="1" customWidth="1"/>
    <col min="3337" max="3579" width="9.140625" style="1"/>
    <col min="3580" max="3580" width="21" style="1" customWidth="1"/>
    <col min="3581" max="3581" width="5.140625" style="1" customWidth="1"/>
    <col min="3582" max="3582" width="4" style="1" customWidth="1"/>
    <col min="3583" max="3583" width="4.28515625" style="1" customWidth="1"/>
    <col min="3584" max="3584" width="4.5703125" style="1" customWidth="1"/>
    <col min="3585" max="3585" width="4.7109375" style="1" customWidth="1"/>
    <col min="3586" max="3586" width="5.28515625" style="1" customWidth="1"/>
    <col min="3587" max="3588" width="4.42578125" style="1" customWidth="1"/>
    <col min="3589" max="3589" width="4.5703125" style="1" customWidth="1"/>
    <col min="3590" max="3590" width="4.7109375" style="1" customWidth="1"/>
    <col min="3591" max="3591" width="4.42578125" style="1" customWidth="1"/>
    <col min="3592" max="3592" width="11.5703125" style="1" customWidth="1"/>
    <col min="3593" max="3835" width="9.140625" style="1"/>
    <col min="3836" max="3836" width="21" style="1" customWidth="1"/>
    <col min="3837" max="3837" width="5.140625" style="1" customWidth="1"/>
    <col min="3838" max="3838" width="4" style="1" customWidth="1"/>
    <col min="3839" max="3839" width="4.28515625" style="1" customWidth="1"/>
    <col min="3840" max="3840" width="4.5703125" style="1" customWidth="1"/>
    <col min="3841" max="3841" width="4.7109375" style="1" customWidth="1"/>
    <col min="3842" max="3842" width="5.28515625" style="1" customWidth="1"/>
    <col min="3843" max="3844" width="4.42578125" style="1" customWidth="1"/>
    <col min="3845" max="3845" width="4.5703125" style="1" customWidth="1"/>
    <col min="3846" max="3846" width="4.7109375" style="1" customWidth="1"/>
    <col min="3847" max="3847" width="4.42578125" style="1" customWidth="1"/>
    <col min="3848" max="3848" width="11.5703125" style="1" customWidth="1"/>
    <col min="3849" max="4091" width="9.140625" style="1"/>
    <col min="4092" max="4092" width="21" style="1" customWidth="1"/>
    <col min="4093" max="4093" width="5.140625" style="1" customWidth="1"/>
    <col min="4094" max="4094" width="4" style="1" customWidth="1"/>
    <col min="4095" max="4095" width="4.28515625" style="1" customWidth="1"/>
    <col min="4096" max="4096" width="4.5703125" style="1" customWidth="1"/>
    <col min="4097" max="4097" width="4.7109375" style="1" customWidth="1"/>
    <col min="4098" max="4098" width="5.28515625" style="1" customWidth="1"/>
    <col min="4099" max="4100" width="4.42578125" style="1" customWidth="1"/>
    <col min="4101" max="4101" width="4.5703125" style="1" customWidth="1"/>
    <col min="4102" max="4102" width="4.7109375" style="1" customWidth="1"/>
    <col min="4103" max="4103" width="4.42578125" style="1" customWidth="1"/>
    <col min="4104" max="4104" width="11.5703125" style="1" customWidth="1"/>
    <col min="4105" max="4347" width="9.140625" style="1"/>
    <col min="4348" max="4348" width="21" style="1" customWidth="1"/>
    <col min="4349" max="4349" width="5.140625" style="1" customWidth="1"/>
    <col min="4350" max="4350" width="4" style="1" customWidth="1"/>
    <col min="4351" max="4351" width="4.28515625" style="1" customWidth="1"/>
    <col min="4352" max="4352" width="4.5703125" style="1" customWidth="1"/>
    <col min="4353" max="4353" width="4.7109375" style="1" customWidth="1"/>
    <col min="4354" max="4354" width="5.28515625" style="1" customWidth="1"/>
    <col min="4355" max="4356" width="4.42578125" style="1" customWidth="1"/>
    <col min="4357" max="4357" width="4.5703125" style="1" customWidth="1"/>
    <col min="4358" max="4358" width="4.7109375" style="1" customWidth="1"/>
    <col min="4359" max="4359" width="4.42578125" style="1" customWidth="1"/>
    <col min="4360" max="4360" width="11.5703125" style="1" customWidth="1"/>
    <col min="4361" max="4603" width="9.140625" style="1"/>
    <col min="4604" max="4604" width="21" style="1" customWidth="1"/>
    <col min="4605" max="4605" width="5.140625" style="1" customWidth="1"/>
    <col min="4606" max="4606" width="4" style="1" customWidth="1"/>
    <col min="4607" max="4607" width="4.28515625" style="1" customWidth="1"/>
    <col min="4608" max="4608" width="4.5703125" style="1" customWidth="1"/>
    <col min="4609" max="4609" width="4.7109375" style="1" customWidth="1"/>
    <col min="4610" max="4610" width="5.28515625" style="1" customWidth="1"/>
    <col min="4611" max="4612" width="4.42578125" style="1" customWidth="1"/>
    <col min="4613" max="4613" width="4.5703125" style="1" customWidth="1"/>
    <col min="4614" max="4614" width="4.7109375" style="1" customWidth="1"/>
    <col min="4615" max="4615" width="4.42578125" style="1" customWidth="1"/>
    <col min="4616" max="4616" width="11.5703125" style="1" customWidth="1"/>
    <col min="4617" max="4859" width="9.140625" style="1"/>
    <col min="4860" max="4860" width="21" style="1" customWidth="1"/>
    <col min="4861" max="4861" width="5.140625" style="1" customWidth="1"/>
    <col min="4862" max="4862" width="4" style="1" customWidth="1"/>
    <col min="4863" max="4863" width="4.28515625" style="1" customWidth="1"/>
    <col min="4864" max="4864" width="4.5703125" style="1" customWidth="1"/>
    <col min="4865" max="4865" width="4.7109375" style="1" customWidth="1"/>
    <col min="4866" max="4866" width="5.28515625" style="1" customWidth="1"/>
    <col min="4867" max="4868" width="4.42578125" style="1" customWidth="1"/>
    <col min="4869" max="4869" width="4.5703125" style="1" customWidth="1"/>
    <col min="4870" max="4870" width="4.7109375" style="1" customWidth="1"/>
    <col min="4871" max="4871" width="4.42578125" style="1" customWidth="1"/>
    <col min="4872" max="4872" width="11.5703125" style="1" customWidth="1"/>
    <col min="4873" max="5115" width="9.140625" style="1"/>
    <col min="5116" max="5116" width="21" style="1" customWidth="1"/>
    <col min="5117" max="5117" width="5.140625" style="1" customWidth="1"/>
    <col min="5118" max="5118" width="4" style="1" customWidth="1"/>
    <col min="5119" max="5119" width="4.28515625" style="1" customWidth="1"/>
    <col min="5120" max="5120" width="4.5703125" style="1" customWidth="1"/>
    <col min="5121" max="5121" width="4.7109375" style="1" customWidth="1"/>
    <col min="5122" max="5122" width="5.28515625" style="1" customWidth="1"/>
    <col min="5123" max="5124" width="4.42578125" style="1" customWidth="1"/>
    <col min="5125" max="5125" width="4.5703125" style="1" customWidth="1"/>
    <col min="5126" max="5126" width="4.7109375" style="1" customWidth="1"/>
    <col min="5127" max="5127" width="4.42578125" style="1" customWidth="1"/>
    <col min="5128" max="5128" width="11.5703125" style="1" customWidth="1"/>
    <col min="5129" max="5371" width="9.140625" style="1"/>
    <col min="5372" max="5372" width="21" style="1" customWidth="1"/>
    <col min="5373" max="5373" width="5.140625" style="1" customWidth="1"/>
    <col min="5374" max="5374" width="4" style="1" customWidth="1"/>
    <col min="5375" max="5375" width="4.28515625" style="1" customWidth="1"/>
    <col min="5376" max="5376" width="4.5703125" style="1" customWidth="1"/>
    <col min="5377" max="5377" width="4.7109375" style="1" customWidth="1"/>
    <col min="5378" max="5378" width="5.28515625" style="1" customWidth="1"/>
    <col min="5379" max="5380" width="4.42578125" style="1" customWidth="1"/>
    <col min="5381" max="5381" width="4.5703125" style="1" customWidth="1"/>
    <col min="5382" max="5382" width="4.7109375" style="1" customWidth="1"/>
    <col min="5383" max="5383" width="4.42578125" style="1" customWidth="1"/>
    <col min="5384" max="5384" width="11.5703125" style="1" customWidth="1"/>
    <col min="5385" max="5627" width="9.140625" style="1"/>
    <col min="5628" max="5628" width="21" style="1" customWidth="1"/>
    <col min="5629" max="5629" width="5.140625" style="1" customWidth="1"/>
    <col min="5630" max="5630" width="4" style="1" customWidth="1"/>
    <col min="5631" max="5631" width="4.28515625" style="1" customWidth="1"/>
    <col min="5632" max="5632" width="4.5703125" style="1" customWidth="1"/>
    <col min="5633" max="5633" width="4.7109375" style="1" customWidth="1"/>
    <col min="5634" max="5634" width="5.28515625" style="1" customWidth="1"/>
    <col min="5635" max="5636" width="4.42578125" style="1" customWidth="1"/>
    <col min="5637" max="5637" width="4.5703125" style="1" customWidth="1"/>
    <col min="5638" max="5638" width="4.7109375" style="1" customWidth="1"/>
    <col min="5639" max="5639" width="4.42578125" style="1" customWidth="1"/>
    <col min="5640" max="5640" width="11.5703125" style="1" customWidth="1"/>
    <col min="5641" max="5883" width="9.140625" style="1"/>
    <col min="5884" max="5884" width="21" style="1" customWidth="1"/>
    <col min="5885" max="5885" width="5.140625" style="1" customWidth="1"/>
    <col min="5886" max="5886" width="4" style="1" customWidth="1"/>
    <col min="5887" max="5887" width="4.28515625" style="1" customWidth="1"/>
    <col min="5888" max="5888" width="4.5703125" style="1" customWidth="1"/>
    <col min="5889" max="5889" width="4.7109375" style="1" customWidth="1"/>
    <col min="5890" max="5890" width="5.28515625" style="1" customWidth="1"/>
    <col min="5891" max="5892" width="4.42578125" style="1" customWidth="1"/>
    <col min="5893" max="5893" width="4.5703125" style="1" customWidth="1"/>
    <col min="5894" max="5894" width="4.7109375" style="1" customWidth="1"/>
    <col min="5895" max="5895" width="4.42578125" style="1" customWidth="1"/>
    <col min="5896" max="5896" width="11.5703125" style="1" customWidth="1"/>
    <col min="5897" max="6139" width="9.140625" style="1"/>
    <col min="6140" max="6140" width="21" style="1" customWidth="1"/>
    <col min="6141" max="6141" width="5.140625" style="1" customWidth="1"/>
    <col min="6142" max="6142" width="4" style="1" customWidth="1"/>
    <col min="6143" max="6143" width="4.28515625" style="1" customWidth="1"/>
    <col min="6144" max="6144" width="4.5703125" style="1" customWidth="1"/>
    <col min="6145" max="6145" width="4.7109375" style="1" customWidth="1"/>
    <col min="6146" max="6146" width="5.28515625" style="1" customWidth="1"/>
    <col min="6147" max="6148" width="4.42578125" style="1" customWidth="1"/>
    <col min="6149" max="6149" width="4.5703125" style="1" customWidth="1"/>
    <col min="6150" max="6150" width="4.7109375" style="1" customWidth="1"/>
    <col min="6151" max="6151" width="4.42578125" style="1" customWidth="1"/>
    <col min="6152" max="6152" width="11.5703125" style="1" customWidth="1"/>
    <col min="6153" max="6395" width="9.140625" style="1"/>
    <col min="6396" max="6396" width="21" style="1" customWidth="1"/>
    <col min="6397" max="6397" width="5.140625" style="1" customWidth="1"/>
    <col min="6398" max="6398" width="4" style="1" customWidth="1"/>
    <col min="6399" max="6399" width="4.28515625" style="1" customWidth="1"/>
    <col min="6400" max="6400" width="4.5703125" style="1" customWidth="1"/>
    <col min="6401" max="6401" width="4.7109375" style="1" customWidth="1"/>
    <col min="6402" max="6402" width="5.28515625" style="1" customWidth="1"/>
    <col min="6403" max="6404" width="4.42578125" style="1" customWidth="1"/>
    <col min="6405" max="6405" width="4.5703125" style="1" customWidth="1"/>
    <col min="6406" max="6406" width="4.7109375" style="1" customWidth="1"/>
    <col min="6407" max="6407" width="4.42578125" style="1" customWidth="1"/>
    <col min="6408" max="6408" width="11.5703125" style="1" customWidth="1"/>
    <col min="6409" max="6651" width="9.140625" style="1"/>
    <col min="6652" max="6652" width="21" style="1" customWidth="1"/>
    <col min="6653" max="6653" width="5.140625" style="1" customWidth="1"/>
    <col min="6654" max="6654" width="4" style="1" customWidth="1"/>
    <col min="6655" max="6655" width="4.28515625" style="1" customWidth="1"/>
    <col min="6656" max="6656" width="4.5703125" style="1" customWidth="1"/>
    <col min="6657" max="6657" width="4.7109375" style="1" customWidth="1"/>
    <col min="6658" max="6658" width="5.28515625" style="1" customWidth="1"/>
    <col min="6659" max="6660" width="4.42578125" style="1" customWidth="1"/>
    <col min="6661" max="6661" width="4.5703125" style="1" customWidth="1"/>
    <col min="6662" max="6662" width="4.7109375" style="1" customWidth="1"/>
    <col min="6663" max="6663" width="4.42578125" style="1" customWidth="1"/>
    <col min="6664" max="6664" width="11.5703125" style="1" customWidth="1"/>
    <col min="6665" max="6907" width="9.140625" style="1"/>
    <col min="6908" max="6908" width="21" style="1" customWidth="1"/>
    <col min="6909" max="6909" width="5.140625" style="1" customWidth="1"/>
    <col min="6910" max="6910" width="4" style="1" customWidth="1"/>
    <col min="6911" max="6911" width="4.28515625" style="1" customWidth="1"/>
    <col min="6912" max="6912" width="4.5703125" style="1" customWidth="1"/>
    <col min="6913" max="6913" width="4.7109375" style="1" customWidth="1"/>
    <col min="6914" max="6914" width="5.28515625" style="1" customWidth="1"/>
    <col min="6915" max="6916" width="4.42578125" style="1" customWidth="1"/>
    <col min="6917" max="6917" width="4.5703125" style="1" customWidth="1"/>
    <col min="6918" max="6918" width="4.7109375" style="1" customWidth="1"/>
    <col min="6919" max="6919" width="4.42578125" style="1" customWidth="1"/>
    <col min="6920" max="6920" width="11.5703125" style="1" customWidth="1"/>
    <col min="6921" max="7163" width="9.140625" style="1"/>
    <col min="7164" max="7164" width="21" style="1" customWidth="1"/>
    <col min="7165" max="7165" width="5.140625" style="1" customWidth="1"/>
    <col min="7166" max="7166" width="4" style="1" customWidth="1"/>
    <col min="7167" max="7167" width="4.28515625" style="1" customWidth="1"/>
    <col min="7168" max="7168" width="4.5703125" style="1" customWidth="1"/>
    <col min="7169" max="7169" width="4.7109375" style="1" customWidth="1"/>
    <col min="7170" max="7170" width="5.28515625" style="1" customWidth="1"/>
    <col min="7171" max="7172" width="4.42578125" style="1" customWidth="1"/>
    <col min="7173" max="7173" width="4.5703125" style="1" customWidth="1"/>
    <col min="7174" max="7174" width="4.7109375" style="1" customWidth="1"/>
    <col min="7175" max="7175" width="4.42578125" style="1" customWidth="1"/>
    <col min="7176" max="7176" width="11.5703125" style="1" customWidth="1"/>
    <col min="7177" max="7419" width="9.140625" style="1"/>
    <col min="7420" max="7420" width="21" style="1" customWidth="1"/>
    <col min="7421" max="7421" width="5.140625" style="1" customWidth="1"/>
    <col min="7422" max="7422" width="4" style="1" customWidth="1"/>
    <col min="7423" max="7423" width="4.28515625" style="1" customWidth="1"/>
    <col min="7424" max="7424" width="4.5703125" style="1" customWidth="1"/>
    <col min="7425" max="7425" width="4.7109375" style="1" customWidth="1"/>
    <col min="7426" max="7426" width="5.28515625" style="1" customWidth="1"/>
    <col min="7427" max="7428" width="4.42578125" style="1" customWidth="1"/>
    <col min="7429" max="7429" width="4.5703125" style="1" customWidth="1"/>
    <col min="7430" max="7430" width="4.7109375" style="1" customWidth="1"/>
    <col min="7431" max="7431" width="4.42578125" style="1" customWidth="1"/>
    <col min="7432" max="7432" width="11.5703125" style="1" customWidth="1"/>
    <col min="7433" max="7675" width="9.140625" style="1"/>
    <col min="7676" max="7676" width="21" style="1" customWidth="1"/>
    <col min="7677" max="7677" width="5.140625" style="1" customWidth="1"/>
    <col min="7678" max="7678" width="4" style="1" customWidth="1"/>
    <col min="7679" max="7679" width="4.28515625" style="1" customWidth="1"/>
    <col min="7680" max="7680" width="4.5703125" style="1" customWidth="1"/>
    <col min="7681" max="7681" width="4.7109375" style="1" customWidth="1"/>
    <col min="7682" max="7682" width="5.28515625" style="1" customWidth="1"/>
    <col min="7683" max="7684" width="4.42578125" style="1" customWidth="1"/>
    <col min="7685" max="7685" width="4.5703125" style="1" customWidth="1"/>
    <col min="7686" max="7686" width="4.7109375" style="1" customWidth="1"/>
    <col min="7687" max="7687" width="4.42578125" style="1" customWidth="1"/>
    <col min="7688" max="7688" width="11.5703125" style="1" customWidth="1"/>
    <col min="7689" max="7931" width="9.140625" style="1"/>
    <col min="7932" max="7932" width="21" style="1" customWidth="1"/>
    <col min="7933" max="7933" width="5.140625" style="1" customWidth="1"/>
    <col min="7934" max="7934" width="4" style="1" customWidth="1"/>
    <col min="7935" max="7935" width="4.28515625" style="1" customWidth="1"/>
    <col min="7936" max="7936" width="4.5703125" style="1" customWidth="1"/>
    <col min="7937" max="7937" width="4.7109375" style="1" customWidth="1"/>
    <col min="7938" max="7938" width="5.28515625" style="1" customWidth="1"/>
    <col min="7939" max="7940" width="4.42578125" style="1" customWidth="1"/>
    <col min="7941" max="7941" width="4.5703125" style="1" customWidth="1"/>
    <col min="7942" max="7942" width="4.7109375" style="1" customWidth="1"/>
    <col min="7943" max="7943" width="4.42578125" style="1" customWidth="1"/>
    <col min="7944" max="7944" width="11.5703125" style="1" customWidth="1"/>
    <col min="7945" max="8187" width="9.140625" style="1"/>
    <col min="8188" max="8188" width="21" style="1" customWidth="1"/>
    <col min="8189" max="8189" width="5.140625" style="1" customWidth="1"/>
    <col min="8190" max="8190" width="4" style="1" customWidth="1"/>
    <col min="8191" max="8191" width="4.28515625" style="1" customWidth="1"/>
    <col min="8192" max="8192" width="4.5703125" style="1" customWidth="1"/>
    <col min="8193" max="8193" width="4.7109375" style="1" customWidth="1"/>
    <col min="8194" max="8194" width="5.28515625" style="1" customWidth="1"/>
    <col min="8195" max="8196" width="4.42578125" style="1" customWidth="1"/>
    <col min="8197" max="8197" width="4.5703125" style="1" customWidth="1"/>
    <col min="8198" max="8198" width="4.7109375" style="1" customWidth="1"/>
    <col min="8199" max="8199" width="4.42578125" style="1" customWidth="1"/>
    <col min="8200" max="8200" width="11.5703125" style="1" customWidth="1"/>
    <col min="8201" max="8443" width="9.140625" style="1"/>
    <col min="8444" max="8444" width="21" style="1" customWidth="1"/>
    <col min="8445" max="8445" width="5.140625" style="1" customWidth="1"/>
    <col min="8446" max="8446" width="4" style="1" customWidth="1"/>
    <col min="8447" max="8447" width="4.28515625" style="1" customWidth="1"/>
    <col min="8448" max="8448" width="4.5703125" style="1" customWidth="1"/>
    <col min="8449" max="8449" width="4.7109375" style="1" customWidth="1"/>
    <col min="8450" max="8450" width="5.28515625" style="1" customWidth="1"/>
    <col min="8451" max="8452" width="4.42578125" style="1" customWidth="1"/>
    <col min="8453" max="8453" width="4.5703125" style="1" customWidth="1"/>
    <col min="8454" max="8454" width="4.7109375" style="1" customWidth="1"/>
    <col min="8455" max="8455" width="4.42578125" style="1" customWidth="1"/>
    <col min="8456" max="8456" width="11.5703125" style="1" customWidth="1"/>
    <col min="8457" max="8699" width="9.140625" style="1"/>
    <col min="8700" max="8700" width="21" style="1" customWidth="1"/>
    <col min="8701" max="8701" width="5.140625" style="1" customWidth="1"/>
    <col min="8702" max="8702" width="4" style="1" customWidth="1"/>
    <col min="8703" max="8703" width="4.28515625" style="1" customWidth="1"/>
    <col min="8704" max="8704" width="4.5703125" style="1" customWidth="1"/>
    <col min="8705" max="8705" width="4.7109375" style="1" customWidth="1"/>
    <col min="8706" max="8706" width="5.28515625" style="1" customWidth="1"/>
    <col min="8707" max="8708" width="4.42578125" style="1" customWidth="1"/>
    <col min="8709" max="8709" width="4.5703125" style="1" customWidth="1"/>
    <col min="8710" max="8710" width="4.7109375" style="1" customWidth="1"/>
    <col min="8711" max="8711" width="4.42578125" style="1" customWidth="1"/>
    <col min="8712" max="8712" width="11.5703125" style="1" customWidth="1"/>
    <col min="8713" max="8955" width="9.140625" style="1"/>
    <col min="8956" max="8956" width="21" style="1" customWidth="1"/>
    <col min="8957" max="8957" width="5.140625" style="1" customWidth="1"/>
    <col min="8958" max="8958" width="4" style="1" customWidth="1"/>
    <col min="8959" max="8959" width="4.28515625" style="1" customWidth="1"/>
    <col min="8960" max="8960" width="4.5703125" style="1" customWidth="1"/>
    <col min="8961" max="8961" width="4.7109375" style="1" customWidth="1"/>
    <col min="8962" max="8962" width="5.28515625" style="1" customWidth="1"/>
    <col min="8963" max="8964" width="4.42578125" style="1" customWidth="1"/>
    <col min="8965" max="8965" width="4.5703125" style="1" customWidth="1"/>
    <col min="8966" max="8966" width="4.7109375" style="1" customWidth="1"/>
    <col min="8967" max="8967" width="4.42578125" style="1" customWidth="1"/>
    <col min="8968" max="8968" width="11.5703125" style="1" customWidth="1"/>
    <col min="8969" max="9211" width="9.140625" style="1"/>
    <col min="9212" max="9212" width="21" style="1" customWidth="1"/>
    <col min="9213" max="9213" width="5.140625" style="1" customWidth="1"/>
    <col min="9214" max="9214" width="4" style="1" customWidth="1"/>
    <col min="9215" max="9215" width="4.28515625" style="1" customWidth="1"/>
    <col min="9216" max="9216" width="4.5703125" style="1" customWidth="1"/>
    <col min="9217" max="9217" width="4.7109375" style="1" customWidth="1"/>
    <col min="9218" max="9218" width="5.28515625" style="1" customWidth="1"/>
    <col min="9219" max="9220" width="4.42578125" style="1" customWidth="1"/>
    <col min="9221" max="9221" width="4.5703125" style="1" customWidth="1"/>
    <col min="9222" max="9222" width="4.7109375" style="1" customWidth="1"/>
    <col min="9223" max="9223" width="4.42578125" style="1" customWidth="1"/>
    <col min="9224" max="9224" width="11.5703125" style="1" customWidth="1"/>
    <col min="9225" max="9467" width="9.140625" style="1"/>
    <col min="9468" max="9468" width="21" style="1" customWidth="1"/>
    <col min="9469" max="9469" width="5.140625" style="1" customWidth="1"/>
    <col min="9470" max="9470" width="4" style="1" customWidth="1"/>
    <col min="9471" max="9471" width="4.28515625" style="1" customWidth="1"/>
    <col min="9472" max="9472" width="4.5703125" style="1" customWidth="1"/>
    <col min="9473" max="9473" width="4.7109375" style="1" customWidth="1"/>
    <col min="9474" max="9474" width="5.28515625" style="1" customWidth="1"/>
    <col min="9475" max="9476" width="4.42578125" style="1" customWidth="1"/>
    <col min="9477" max="9477" width="4.5703125" style="1" customWidth="1"/>
    <col min="9478" max="9478" width="4.7109375" style="1" customWidth="1"/>
    <col min="9479" max="9479" width="4.42578125" style="1" customWidth="1"/>
    <col min="9480" max="9480" width="11.5703125" style="1" customWidth="1"/>
    <col min="9481" max="9723" width="9.140625" style="1"/>
    <col min="9724" max="9724" width="21" style="1" customWidth="1"/>
    <col min="9725" max="9725" width="5.140625" style="1" customWidth="1"/>
    <col min="9726" max="9726" width="4" style="1" customWidth="1"/>
    <col min="9727" max="9727" width="4.28515625" style="1" customWidth="1"/>
    <col min="9728" max="9728" width="4.5703125" style="1" customWidth="1"/>
    <col min="9729" max="9729" width="4.7109375" style="1" customWidth="1"/>
    <col min="9730" max="9730" width="5.28515625" style="1" customWidth="1"/>
    <col min="9731" max="9732" width="4.42578125" style="1" customWidth="1"/>
    <col min="9733" max="9733" width="4.5703125" style="1" customWidth="1"/>
    <col min="9734" max="9734" width="4.7109375" style="1" customWidth="1"/>
    <col min="9735" max="9735" width="4.42578125" style="1" customWidth="1"/>
    <col min="9736" max="9736" width="11.5703125" style="1" customWidth="1"/>
    <col min="9737" max="9979" width="9.140625" style="1"/>
    <col min="9980" max="9980" width="21" style="1" customWidth="1"/>
    <col min="9981" max="9981" width="5.140625" style="1" customWidth="1"/>
    <col min="9982" max="9982" width="4" style="1" customWidth="1"/>
    <col min="9983" max="9983" width="4.28515625" style="1" customWidth="1"/>
    <col min="9984" max="9984" width="4.5703125" style="1" customWidth="1"/>
    <col min="9985" max="9985" width="4.7109375" style="1" customWidth="1"/>
    <col min="9986" max="9986" width="5.28515625" style="1" customWidth="1"/>
    <col min="9987" max="9988" width="4.42578125" style="1" customWidth="1"/>
    <col min="9989" max="9989" width="4.5703125" style="1" customWidth="1"/>
    <col min="9990" max="9990" width="4.7109375" style="1" customWidth="1"/>
    <col min="9991" max="9991" width="4.42578125" style="1" customWidth="1"/>
    <col min="9992" max="9992" width="11.5703125" style="1" customWidth="1"/>
    <col min="9993" max="10235" width="9.140625" style="1"/>
    <col min="10236" max="10236" width="21" style="1" customWidth="1"/>
    <col min="10237" max="10237" width="5.140625" style="1" customWidth="1"/>
    <col min="10238" max="10238" width="4" style="1" customWidth="1"/>
    <col min="10239" max="10239" width="4.28515625" style="1" customWidth="1"/>
    <col min="10240" max="10240" width="4.5703125" style="1" customWidth="1"/>
    <col min="10241" max="10241" width="4.7109375" style="1" customWidth="1"/>
    <col min="10242" max="10242" width="5.28515625" style="1" customWidth="1"/>
    <col min="10243" max="10244" width="4.42578125" style="1" customWidth="1"/>
    <col min="10245" max="10245" width="4.5703125" style="1" customWidth="1"/>
    <col min="10246" max="10246" width="4.7109375" style="1" customWidth="1"/>
    <col min="10247" max="10247" width="4.42578125" style="1" customWidth="1"/>
    <col min="10248" max="10248" width="11.5703125" style="1" customWidth="1"/>
    <col min="10249" max="10491" width="9.140625" style="1"/>
    <col min="10492" max="10492" width="21" style="1" customWidth="1"/>
    <col min="10493" max="10493" width="5.140625" style="1" customWidth="1"/>
    <col min="10494" max="10494" width="4" style="1" customWidth="1"/>
    <col min="10495" max="10495" width="4.28515625" style="1" customWidth="1"/>
    <col min="10496" max="10496" width="4.5703125" style="1" customWidth="1"/>
    <col min="10497" max="10497" width="4.7109375" style="1" customWidth="1"/>
    <col min="10498" max="10498" width="5.28515625" style="1" customWidth="1"/>
    <col min="10499" max="10500" width="4.42578125" style="1" customWidth="1"/>
    <col min="10501" max="10501" width="4.5703125" style="1" customWidth="1"/>
    <col min="10502" max="10502" width="4.7109375" style="1" customWidth="1"/>
    <col min="10503" max="10503" width="4.42578125" style="1" customWidth="1"/>
    <col min="10504" max="10504" width="11.5703125" style="1" customWidth="1"/>
    <col min="10505" max="10747" width="9.140625" style="1"/>
    <col min="10748" max="10748" width="21" style="1" customWidth="1"/>
    <col min="10749" max="10749" width="5.140625" style="1" customWidth="1"/>
    <col min="10750" max="10750" width="4" style="1" customWidth="1"/>
    <col min="10751" max="10751" width="4.28515625" style="1" customWidth="1"/>
    <col min="10752" max="10752" width="4.5703125" style="1" customWidth="1"/>
    <col min="10753" max="10753" width="4.7109375" style="1" customWidth="1"/>
    <col min="10754" max="10754" width="5.28515625" style="1" customWidth="1"/>
    <col min="10755" max="10756" width="4.42578125" style="1" customWidth="1"/>
    <col min="10757" max="10757" width="4.5703125" style="1" customWidth="1"/>
    <col min="10758" max="10758" width="4.7109375" style="1" customWidth="1"/>
    <col min="10759" max="10759" width="4.42578125" style="1" customWidth="1"/>
    <col min="10760" max="10760" width="11.5703125" style="1" customWidth="1"/>
    <col min="10761" max="11003" width="9.140625" style="1"/>
    <col min="11004" max="11004" width="21" style="1" customWidth="1"/>
    <col min="11005" max="11005" width="5.140625" style="1" customWidth="1"/>
    <col min="11006" max="11006" width="4" style="1" customWidth="1"/>
    <col min="11007" max="11007" width="4.28515625" style="1" customWidth="1"/>
    <col min="11008" max="11008" width="4.5703125" style="1" customWidth="1"/>
    <col min="11009" max="11009" width="4.7109375" style="1" customWidth="1"/>
    <col min="11010" max="11010" width="5.28515625" style="1" customWidth="1"/>
    <col min="11011" max="11012" width="4.42578125" style="1" customWidth="1"/>
    <col min="11013" max="11013" width="4.5703125" style="1" customWidth="1"/>
    <col min="11014" max="11014" width="4.7109375" style="1" customWidth="1"/>
    <col min="11015" max="11015" width="4.42578125" style="1" customWidth="1"/>
    <col min="11016" max="11016" width="11.5703125" style="1" customWidth="1"/>
    <col min="11017" max="11259" width="9.140625" style="1"/>
    <col min="11260" max="11260" width="21" style="1" customWidth="1"/>
    <col min="11261" max="11261" width="5.140625" style="1" customWidth="1"/>
    <col min="11262" max="11262" width="4" style="1" customWidth="1"/>
    <col min="11263" max="11263" width="4.28515625" style="1" customWidth="1"/>
    <col min="11264" max="11264" width="4.5703125" style="1" customWidth="1"/>
    <col min="11265" max="11265" width="4.7109375" style="1" customWidth="1"/>
    <col min="11266" max="11266" width="5.28515625" style="1" customWidth="1"/>
    <col min="11267" max="11268" width="4.42578125" style="1" customWidth="1"/>
    <col min="11269" max="11269" width="4.5703125" style="1" customWidth="1"/>
    <col min="11270" max="11270" width="4.7109375" style="1" customWidth="1"/>
    <col min="11271" max="11271" width="4.42578125" style="1" customWidth="1"/>
    <col min="11272" max="11272" width="11.5703125" style="1" customWidth="1"/>
    <col min="11273" max="11515" width="9.140625" style="1"/>
    <col min="11516" max="11516" width="21" style="1" customWidth="1"/>
    <col min="11517" max="11517" width="5.140625" style="1" customWidth="1"/>
    <col min="11518" max="11518" width="4" style="1" customWidth="1"/>
    <col min="11519" max="11519" width="4.28515625" style="1" customWidth="1"/>
    <col min="11520" max="11520" width="4.5703125" style="1" customWidth="1"/>
    <col min="11521" max="11521" width="4.7109375" style="1" customWidth="1"/>
    <col min="11522" max="11522" width="5.28515625" style="1" customWidth="1"/>
    <col min="11523" max="11524" width="4.42578125" style="1" customWidth="1"/>
    <col min="11525" max="11525" width="4.5703125" style="1" customWidth="1"/>
    <col min="11526" max="11526" width="4.7109375" style="1" customWidth="1"/>
    <col min="11527" max="11527" width="4.42578125" style="1" customWidth="1"/>
    <col min="11528" max="11528" width="11.5703125" style="1" customWidth="1"/>
    <col min="11529" max="11771" width="9.140625" style="1"/>
    <col min="11772" max="11772" width="21" style="1" customWidth="1"/>
    <col min="11773" max="11773" width="5.140625" style="1" customWidth="1"/>
    <col min="11774" max="11774" width="4" style="1" customWidth="1"/>
    <col min="11775" max="11775" width="4.28515625" style="1" customWidth="1"/>
    <col min="11776" max="11776" width="4.5703125" style="1" customWidth="1"/>
    <col min="11777" max="11777" width="4.7109375" style="1" customWidth="1"/>
    <col min="11778" max="11778" width="5.28515625" style="1" customWidth="1"/>
    <col min="11779" max="11780" width="4.42578125" style="1" customWidth="1"/>
    <col min="11781" max="11781" width="4.5703125" style="1" customWidth="1"/>
    <col min="11782" max="11782" width="4.7109375" style="1" customWidth="1"/>
    <col min="11783" max="11783" width="4.42578125" style="1" customWidth="1"/>
    <col min="11784" max="11784" width="11.5703125" style="1" customWidth="1"/>
    <col min="11785" max="12027" width="9.140625" style="1"/>
    <col min="12028" max="12028" width="21" style="1" customWidth="1"/>
    <col min="12029" max="12029" width="5.140625" style="1" customWidth="1"/>
    <col min="12030" max="12030" width="4" style="1" customWidth="1"/>
    <col min="12031" max="12031" width="4.28515625" style="1" customWidth="1"/>
    <col min="12032" max="12032" width="4.5703125" style="1" customWidth="1"/>
    <col min="12033" max="12033" width="4.7109375" style="1" customWidth="1"/>
    <col min="12034" max="12034" width="5.28515625" style="1" customWidth="1"/>
    <col min="12035" max="12036" width="4.42578125" style="1" customWidth="1"/>
    <col min="12037" max="12037" width="4.5703125" style="1" customWidth="1"/>
    <col min="12038" max="12038" width="4.7109375" style="1" customWidth="1"/>
    <col min="12039" max="12039" width="4.42578125" style="1" customWidth="1"/>
    <col min="12040" max="12040" width="11.5703125" style="1" customWidth="1"/>
    <col min="12041" max="12283" width="9.140625" style="1"/>
    <col min="12284" max="12284" width="21" style="1" customWidth="1"/>
    <col min="12285" max="12285" width="5.140625" style="1" customWidth="1"/>
    <col min="12286" max="12286" width="4" style="1" customWidth="1"/>
    <col min="12287" max="12287" width="4.28515625" style="1" customWidth="1"/>
    <col min="12288" max="12288" width="4.5703125" style="1" customWidth="1"/>
    <col min="12289" max="12289" width="4.7109375" style="1" customWidth="1"/>
    <col min="12290" max="12290" width="5.28515625" style="1" customWidth="1"/>
    <col min="12291" max="12292" width="4.42578125" style="1" customWidth="1"/>
    <col min="12293" max="12293" width="4.5703125" style="1" customWidth="1"/>
    <col min="12294" max="12294" width="4.7109375" style="1" customWidth="1"/>
    <col min="12295" max="12295" width="4.42578125" style="1" customWidth="1"/>
    <col min="12296" max="12296" width="11.5703125" style="1" customWidth="1"/>
    <col min="12297" max="12539" width="9.140625" style="1"/>
    <col min="12540" max="12540" width="21" style="1" customWidth="1"/>
    <col min="12541" max="12541" width="5.140625" style="1" customWidth="1"/>
    <col min="12542" max="12542" width="4" style="1" customWidth="1"/>
    <col min="12543" max="12543" width="4.28515625" style="1" customWidth="1"/>
    <col min="12544" max="12544" width="4.5703125" style="1" customWidth="1"/>
    <col min="12545" max="12545" width="4.7109375" style="1" customWidth="1"/>
    <col min="12546" max="12546" width="5.28515625" style="1" customWidth="1"/>
    <col min="12547" max="12548" width="4.42578125" style="1" customWidth="1"/>
    <col min="12549" max="12549" width="4.5703125" style="1" customWidth="1"/>
    <col min="12550" max="12550" width="4.7109375" style="1" customWidth="1"/>
    <col min="12551" max="12551" width="4.42578125" style="1" customWidth="1"/>
    <col min="12552" max="12552" width="11.5703125" style="1" customWidth="1"/>
    <col min="12553" max="12795" width="9.140625" style="1"/>
    <col min="12796" max="12796" width="21" style="1" customWidth="1"/>
    <col min="12797" max="12797" width="5.140625" style="1" customWidth="1"/>
    <col min="12798" max="12798" width="4" style="1" customWidth="1"/>
    <col min="12799" max="12799" width="4.28515625" style="1" customWidth="1"/>
    <col min="12800" max="12800" width="4.5703125" style="1" customWidth="1"/>
    <col min="12801" max="12801" width="4.7109375" style="1" customWidth="1"/>
    <col min="12802" max="12802" width="5.28515625" style="1" customWidth="1"/>
    <col min="12803" max="12804" width="4.42578125" style="1" customWidth="1"/>
    <col min="12805" max="12805" width="4.5703125" style="1" customWidth="1"/>
    <col min="12806" max="12806" width="4.7109375" style="1" customWidth="1"/>
    <col min="12807" max="12807" width="4.42578125" style="1" customWidth="1"/>
    <col min="12808" max="12808" width="11.5703125" style="1" customWidth="1"/>
    <col min="12809" max="13051" width="9.140625" style="1"/>
    <col min="13052" max="13052" width="21" style="1" customWidth="1"/>
    <col min="13053" max="13053" width="5.140625" style="1" customWidth="1"/>
    <col min="13054" max="13054" width="4" style="1" customWidth="1"/>
    <col min="13055" max="13055" width="4.28515625" style="1" customWidth="1"/>
    <col min="13056" max="13056" width="4.5703125" style="1" customWidth="1"/>
    <col min="13057" max="13057" width="4.7109375" style="1" customWidth="1"/>
    <col min="13058" max="13058" width="5.28515625" style="1" customWidth="1"/>
    <col min="13059" max="13060" width="4.42578125" style="1" customWidth="1"/>
    <col min="13061" max="13061" width="4.5703125" style="1" customWidth="1"/>
    <col min="13062" max="13062" width="4.7109375" style="1" customWidth="1"/>
    <col min="13063" max="13063" width="4.42578125" style="1" customWidth="1"/>
    <col min="13064" max="13064" width="11.5703125" style="1" customWidth="1"/>
    <col min="13065" max="13307" width="9.140625" style="1"/>
    <col min="13308" max="13308" width="21" style="1" customWidth="1"/>
    <col min="13309" max="13309" width="5.140625" style="1" customWidth="1"/>
    <col min="13310" max="13310" width="4" style="1" customWidth="1"/>
    <col min="13311" max="13311" width="4.28515625" style="1" customWidth="1"/>
    <col min="13312" max="13312" width="4.5703125" style="1" customWidth="1"/>
    <col min="13313" max="13313" width="4.7109375" style="1" customWidth="1"/>
    <col min="13314" max="13314" width="5.28515625" style="1" customWidth="1"/>
    <col min="13315" max="13316" width="4.42578125" style="1" customWidth="1"/>
    <col min="13317" max="13317" width="4.5703125" style="1" customWidth="1"/>
    <col min="13318" max="13318" width="4.7109375" style="1" customWidth="1"/>
    <col min="13319" max="13319" width="4.42578125" style="1" customWidth="1"/>
    <col min="13320" max="13320" width="11.5703125" style="1" customWidth="1"/>
    <col min="13321" max="13563" width="9.140625" style="1"/>
    <col min="13564" max="13564" width="21" style="1" customWidth="1"/>
    <col min="13565" max="13565" width="5.140625" style="1" customWidth="1"/>
    <col min="13566" max="13566" width="4" style="1" customWidth="1"/>
    <col min="13567" max="13567" width="4.28515625" style="1" customWidth="1"/>
    <col min="13568" max="13568" width="4.5703125" style="1" customWidth="1"/>
    <col min="13569" max="13569" width="4.7109375" style="1" customWidth="1"/>
    <col min="13570" max="13570" width="5.28515625" style="1" customWidth="1"/>
    <col min="13571" max="13572" width="4.42578125" style="1" customWidth="1"/>
    <col min="13573" max="13573" width="4.5703125" style="1" customWidth="1"/>
    <col min="13574" max="13574" width="4.7109375" style="1" customWidth="1"/>
    <col min="13575" max="13575" width="4.42578125" style="1" customWidth="1"/>
    <col min="13576" max="13576" width="11.5703125" style="1" customWidth="1"/>
    <col min="13577" max="13819" width="9.140625" style="1"/>
    <col min="13820" max="13820" width="21" style="1" customWidth="1"/>
    <col min="13821" max="13821" width="5.140625" style="1" customWidth="1"/>
    <col min="13822" max="13822" width="4" style="1" customWidth="1"/>
    <col min="13823" max="13823" width="4.28515625" style="1" customWidth="1"/>
    <col min="13824" max="13824" width="4.5703125" style="1" customWidth="1"/>
    <col min="13825" max="13825" width="4.7109375" style="1" customWidth="1"/>
    <col min="13826" max="13826" width="5.28515625" style="1" customWidth="1"/>
    <col min="13827" max="13828" width="4.42578125" style="1" customWidth="1"/>
    <col min="13829" max="13829" width="4.5703125" style="1" customWidth="1"/>
    <col min="13830" max="13830" width="4.7109375" style="1" customWidth="1"/>
    <col min="13831" max="13831" width="4.42578125" style="1" customWidth="1"/>
    <col min="13832" max="13832" width="11.5703125" style="1" customWidth="1"/>
    <col min="13833" max="14075" width="9.140625" style="1"/>
    <col min="14076" max="14076" width="21" style="1" customWidth="1"/>
    <col min="14077" max="14077" width="5.140625" style="1" customWidth="1"/>
    <col min="14078" max="14078" width="4" style="1" customWidth="1"/>
    <col min="14079" max="14079" width="4.28515625" style="1" customWidth="1"/>
    <col min="14080" max="14080" width="4.5703125" style="1" customWidth="1"/>
    <col min="14081" max="14081" width="4.7109375" style="1" customWidth="1"/>
    <col min="14082" max="14082" width="5.28515625" style="1" customWidth="1"/>
    <col min="14083" max="14084" width="4.42578125" style="1" customWidth="1"/>
    <col min="14085" max="14085" width="4.5703125" style="1" customWidth="1"/>
    <col min="14086" max="14086" width="4.7109375" style="1" customWidth="1"/>
    <col min="14087" max="14087" width="4.42578125" style="1" customWidth="1"/>
    <col min="14088" max="14088" width="11.5703125" style="1" customWidth="1"/>
    <col min="14089" max="14331" width="9.140625" style="1"/>
    <col min="14332" max="14332" width="21" style="1" customWidth="1"/>
    <col min="14333" max="14333" width="5.140625" style="1" customWidth="1"/>
    <col min="14334" max="14334" width="4" style="1" customWidth="1"/>
    <col min="14335" max="14335" width="4.28515625" style="1" customWidth="1"/>
    <col min="14336" max="14336" width="4.5703125" style="1" customWidth="1"/>
    <col min="14337" max="14337" width="4.7109375" style="1" customWidth="1"/>
    <col min="14338" max="14338" width="5.28515625" style="1" customWidth="1"/>
    <col min="14339" max="14340" width="4.42578125" style="1" customWidth="1"/>
    <col min="14341" max="14341" width="4.5703125" style="1" customWidth="1"/>
    <col min="14342" max="14342" width="4.7109375" style="1" customWidth="1"/>
    <col min="14343" max="14343" width="4.42578125" style="1" customWidth="1"/>
    <col min="14344" max="14344" width="11.5703125" style="1" customWidth="1"/>
    <col min="14345" max="14587" width="9.140625" style="1"/>
    <col min="14588" max="14588" width="21" style="1" customWidth="1"/>
    <col min="14589" max="14589" width="5.140625" style="1" customWidth="1"/>
    <col min="14590" max="14590" width="4" style="1" customWidth="1"/>
    <col min="14591" max="14591" width="4.28515625" style="1" customWidth="1"/>
    <col min="14592" max="14592" width="4.5703125" style="1" customWidth="1"/>
    <col min="14593" max="14593" width="4.7109375" style="1" customWidth="1"/>
    <col min="14594" max="14594" width="5.28515625" style="1" customWidth="1"/>
    <col min="14595" max="14596" width="4.42578125" style="1" customWidth="1"/>
    <col min="14597" max="14597" width="4.5703125" style="1" customWidth="1"/>
    <col min="14598" max="14598" width="4.7109375" style="1" customWidth="1"/>
    <col min="14599" max="14599" width="4.42578125" style="1" customWidth="1"/>
    <col min="14600" max="14600" width="11.5703125" style="1" customWidth="1"/>
    <col min="14601" max="14843" width="9.140625" style="1"/>
    <col min="14844" max="14844" width="21" style="1" customWidth="1"/>
    <col min="14845" max="14845" width="5.140625" style="1" customWidth="1"/>
    <col min="14846" max="14846" width="4" style="1" customWidth="1"/>
    <col min="14847" max="14847" width="4.28515625" style="1" customWidth="1"/>
    <col min="14848" max="14848" width="4.5703125" style="1" customWidth="1"/>
    <col min="14849" max="14849" width="4.7109375" style="1" customWidth="1"/>
    <col min="14850" max="14850" width="5.28515625" style="1" customWidth="1"/>
    <col min="14851" max="14852" width="4.42578125" style="1" customWidth="1"/>
    <col min="14853" max="14853" width="4.5703125" style="1" customWidth="1"/>
    <col min="14854" max="14854" width="4.7109375" style="1" customWidth="1"/>
    <col min="14855" max="14855" width="4.42578125" style="1" customWidth="1"/>
    <col min="14856" max="14856" width="11.5703125" style="1" customWidth="1"/>
    <col min="14857" max="15099" width="9.140625" style="1"/>
    <col min="15100" max="15100" width="21" style="1" customWidth="1"/>
    <col min="15101" max="15101" width="5.140625" style="1" customWidth="1"/>
    <col min="15102" max="15102" width="4" style="1" customWidth="1"/>
    <col min="15103" max="15103" width="4.28515625" style="1" customWidth="1"/>
    <col min="15104" max="15104" width="4.5703125" style="1" customWidth="1"/>
    <col min="15105" max="15105" width="4.7109375" style="1" customWidth="1"/>
    <col min="15106" max="15106" width="5.28515625" style="1" customWidth="1"/>
    <col min="15107" max="15108" width="4.42578125" style="1" customWidth="1"/>
    <col min="15109" max="15109" width="4.5703125" style="1" customWidth="1"/>
    <col min="15110" max="15110" width="4.7109375" style="1" customWidth="1"/>
    <col min="15111" max="15111" width="4.42578125" style="1" customWidth="1"/>
    <col min="15112" max="15112" width="11.5703125" style="1" customWidth="1"/>
    <col min="15113" max="15355" width="9.140625" style="1"/>
    <col min="15356" max="15356" width="21" style="1" customWidth="1"/>
    <col min="15357" max="15357" width="5.140625" style="1" customWidth="1"/>
    <col min="15358" max="15358" width="4" style="1" customWidth="1"/>
    <col min="15359" max="15359" width="4.28515625" style="1" customWidth="1"/>
    <col min="15360" max="15360" width="4.5703125" style="1" customWidth="1"/>
    <col min="15361" max="15361" width="4.7109375" style="1" customWidth="1"/>
    <col min="15362" max="15362" width="5.28515625" style="1" customWidth="1"/>
    <col min="15363" max="15364" width="4.42578125" style="1" customWidth="1"/>
    <col min="15365" max="15365" width="4.5703125" style="1" customWidth="1"/>
    <col min="15366" max="15366" width="4.7109375" style="1" customWidth="1"/>
    <col min="15367" max="15367" width="4.42578125" style="1" customWidth="1"/>
    <col min="15368" max="15368" width="11.5703125" style="1" customWidth="1"/>
    <col min="15369" max="15611" width="9.140625" style="1"/>
    <col min="15612" max="15612" width="21" style="1" customWidth="1"/>
    <col min="15613" max="15613" width="5.140625" style="1" customWidth="1"/>
    <col min="15614" max="15614" width="4" style="1" customWidth="1"/>
    <col min="15615" max="15615" width="4.28515625" style="1" customWidth="1"/>
    <col min="15616" max="15616" width="4.5703125" style="1" customWidth="1"/>
    <col min="15617" max="15617" width="4.7109375" style="1" customWidth="1"/>
    <col min="15618" max="15618" width="5.28515625" style="1" customWidth="1"/>
    <col min="15619" max="15620" width="4.42578125" style="1" customWidth="1"/>
    <col min="15621" max="15621" width="4.5703125" style="1" customWidth="1"/>
    <col min="15622" max="15622" width="4.7109375" style="1" customWidth="1"/>
    <col min="15623" max="15623" width="4.42578125" style="1" customWidth="1"/>
    <col min="15624" max="15624" width="11.5703125" style="1" customWidth="1"/>
    <col min="15625" max="15867" width="9.140625" style="1"/>
    <col min="15868" max="15868" width="21" style="1" customWidth="1"/>
    <col min="15869" max="15869" width="5.140625" style="1" customWidth="1"/>
    <col min="15870" max="15870" width="4" style="1" customWidth="1"/>
    <col min="15871" max="15871" width="4.28515625" style="1" customWidth="1"/>
    <col min="15872" max="15872" width="4.5703125" style="1" customWidth="1"/>
    <col min="15873" max="15873" width="4.7109375" style="1" customWidth="1"/>
    <col min="15874" max="15874" width="5.28515625" style="1" customWidth="1"/>
    <col min="15875" max="15876" width="4.42578125" style="1" customWidth="1"/>
    <col min="15877" max="15877" width="4.5703125" style="1" customWidth="1"/>
    <col min="15878" max="15878" width="4.7109375" style="1" customWidth="1"/>
    <col min="15879" max="15879" width="4.42578125" style="1" customWidth="1"/>
    <col min="15880" max="15880" width="11.5703125" style="1" customWidth="1"/>
    <col min="15881" max="16123" width="9.140625" style="1"/>
    <col min="16124" max="16124" width="21" style="1" customWidth="1"/>
    <col min="16125" max="16125" width="5.140625" style="1" customWidth="1"/>
    <col min="16126" max="16126" width="4" style="1" customWidth="1"/>
    <col min="16127" max="16127" width="4.28515625" style="1" customWidth="1"/>
    <col min="16128" max="16128" width="4.5703125" style="1" customWidth="1"/>
    <col min="16129" max="16129" width="4.7109375" style="1" customWidth="1"/>
    <col min="16130" max="16130" width="5.28515625" style="1" customWidth="1"/>
    <col min="16131" max="16132" width="4.42578125" style="1" customWidth="1"/>
    <col min="16133" max="16133" width="4.5703125" style="1" customWidth="1"/>
    <col min="16134" max="16134" width="4.7109375" style="1" customWidth="1"/>
    <col min="16135" max="16135" width="4.42578125" style="1" customWidth="1"/>
    <col min="16136" max="16136" width="11.5703125" style="1" customWidth="1"/>
    <col min="16137" max="16384" width="9.140625" style="1"/>
  </cols>
  <sheetData>
    <row r="1" spans="1:8" ht="17.25" customHeight="1" x14ac:dyDescent="0.25">
      <c r="A1" s="348" t="s">
        <v>0</v>
      </c>
      <c r="B1" s="348"/>
      <c r="C1" s="348"/>
      <c r="D1" s="348"/>
      <c r="E1" s="348"/>
      <c r="F1" s="348"/>
      <c r="G1" s="348"/>
      <c r="H1" s="348"/>
    </row>
    <row r="2" spans="1:8" ht="18.75" customHeight="1" x14ac:dyDescent="0.25">
      <c r="A2" s="349" t="s">
        <v>1</v>
      </c>
      <c r="B2" s="303"/>
      <c r="C2" s="303"/>
      <c r="D2" s="303"/>
      <c r="E2" s="303"/>
      <c r="F2" s="303"/>
      <c r="G2" s="313"/>
      <c r="H2" s="350"/>
    </row>
    <row r="3" spans="1:8" s="20" customFormat="1" ht="10.5" customHeight="1" x14ac:dyDescent="0.25">
      <c r="A3" s="307" t="s">
        <v>2</v>
      </c>
      <c r="B3" s="317" t="s">
        <v>160</v>
      </c>
      <c r="C3" s="317"/>
      <c r="D3" s="317"/>
      <c r="E3" s="317"/>
      <c r="F3" s="317"/>
      <c r="G3" s="307" t="s">
        <v>4</v>
      </c>
      <c r="H3" s="323" t="s">
        <v>5</v>
      </c>
    </row>
    <row r="4" spans="1:8" s="20" customFormat="1" ht="18.75" customHeight="1" x14ac:dyDescent="0.25">
      <c r="A4" s="308"/>
      <c r="B4" s="2" t="s">
        <v>6</v>
      </c>
      <c r="C4" s="232" t="s">
        <v>120</v>
      </c>
      <c r="D4" s="232" t="s">
        <v>121</v>
      </c>
      <c r="E4" s="232" t="s">
        <v>9</v>
      </c>
      <c r="F4" s="125" t="s">
        <v>10</v>
      </c>
      <c r="G4" s="308"/>
      <c r="H4" s="324"/>
    </row>
    <row r="5" spans="1:8" x14ac:dyDescent="0.25">
      <c r="A5" s="309" t="s">
        <v>204</v>
      </c>
      <c r="B5" s="310"/>
      <c r="C5" s="311"/>
      <c r="D5" s="311"/>
      <c r="E5" s="311"/>
      <c r="F5" s="311"/>
      <c r="G5" s="310"/>
      <c r="H5" s="312"/>
    </row>
    <row r="6" spans="1:8" ht="13.5" customHeight="1" x14ac:dyDescent="0.25">
      <c r="A6" s="4" t="s">
        <v>241</v>
      </c>
      <c r="B6" s="28">
        <v>250</v>
      </c>
      <c r="C6" s="15">
        <v>5.49</v>
      </c>
      <c r="D6" s="15">
        <v>5.27</v>
      </c>
      <c r="E6" s="15">
        <v>16.54</v>
      </c>
      <c r="F6" s="15">
        <v>148.25</v>
      </c>
      <c r="G6" s="15" t="s">
        <v>242</v>
      </c>
      <c r="H6" s="4" t="s">
        <v>243</v>
      </c>
    </row>
    <row r="7" spans="1:8" ht="22.5" customHeight="1" x14ac:dyDescent="0.25">
      <c r="A7" s="4" t="s">
        <v>31</v>
      </c>
      <c r="B7" s="15">
        <v>100</v>
      </c>
      <c r="C7" s="15">
        <v>12</v>
      </c>
      <c r="D7" s="15">
        <v>22</v>
      </c>
      <c r="E7" s="15">
        <v>0</v>
      </c>
      <c r="F7" s="15">
        <v>246</v>
      </c>
      <c r="G7" s="15" t="s">
        <v>32</v>
      </c>
      <c r="H7" s="78" t="s">
        <v>33</v>
      </c>
    </row>
    <row r="8" spans="1:8" ht="13.5" customHeight="1" x14ac:dyDescent="0.25">
      <c r="A8" s="4" t="s">
        <v>34</v>
      </c>
      <c r="B8" s="15">
        <v>180</v>
      </c>
      <c r="C8" s="243">
        <v>6.62</v>
      </c>
      <c r="D8" s="243">
        <v>5.42</v>
      </c>
      <c r="E8" s="243">
        <v>31.73</v>
      </c>
      <c r="F8" s="243">
        <v>202.14</v>
      </c>
      <c r="G8" s="10" t="s">
        <v>35</v>
      </c>
      <c r="H8" s="55" t="s">
        <v>36</v>
      </c>
    </row>
    <row r="9" spans="1:8" x14ac:dyDescent="0.25">
      <c r="A9" s="4" t="s">
        <v>39</v>
      </c>
      <c r="B9" s="15">
        <v>200</v>
      </c>
      <c r="C9" s="243">
        <v>0.15</v>
      </c>
      <c r="D9" s="243">
        <v>0.06</v>
      </c>
      <c r="E9" s="243">
        <v>20.65</v>
      </c>
      <c r="F9" s="243">
        <v>82.9</v>
      </c>
      <c r="G9" s="243" t="s">
        <v>40</v>
      </c>
      <c r="H9" s="78" t="s">
        <v>41</v>
      </c>
    </row>
    <row r="10" spans="1:8" x14ac:dyDescent="0.25">
      <c r="A10" s="14" t="s">
        <v>42</v>
      </c>
      <c r="B10" s="243">
        <v>20</v>
      </c>
      <c r="C10" s="15">
        <v>1.3</v>
      </c>
      <c r="D10" s="15">
        <v>0.2</v>
      </c>
      <c r="E10" s="15">
        <v>8.6</v>
      </c>
      <c r="F10" s="15">
        <v>43</v>
      </c>
      <c r="G10" s="243" t="s">
        <v>43</v>
      </c>
      <c r="H10" s="55" t="s">
        <v>44</v>
      </c>
    </row>
    <row r="11" spans="1:8" x14ac:dyDescent="0.25">
      <c r="A11" s="16" t="s">
        <v>25</v>
      </c>
      <c r="B11" s="244"/>
      <c r="C11" s="233">
        <f>SUM(C6:C10)</f>
        <v>25.560000000000002</v>
      </c>
      <c r="D11" s="233">
        <f>SUM(D6:D10)</f>
        <v>32.950000000000003</v>
      </c>
      <c r="E11" s="233">
        <f>SUM(E6:E10)</f>
        <v>77.519999999999982</v>
      </c>
      <c r="F11" s="233">
        <f>SUM(F6:F10)</f>
        <v>722.29</v>
      </c>
      <c r="G11" s="244"/>
      <c r="H11" s="55"/>
    </row>
    <row r="12" spans="1:8" x14ac:dyDescent="0.25">
      <c r="A12" s="302" t="s">
        <v>205</v>
      </c>
      <c r="B12" s="303"/>
      <c r="C12" s="303"/>
      <c r="D12" s="303"/>
      <c r="E12" s="303"/>
      <c r="F12" s="303"/>
      <c r="G12" s="303"/>
      <c r="H12" s="304"/>
    </row>
    <row r="13" spans="1:8" ht="12.75" customHeight="1" x14ac:dyDescent="0.2">
      <c r="A13" s="8" t="s">
        <v>166</v>
      </c>
      <c r="B13" s="9">
        <v>60</v>
      </c>
      <c r="C13" s="243">
        <v>5.86</v>
      </c>
      <c r="D13" s="243">
        <v>6.96</v>
      </c>
      <c r="E13" s="243">
        <v>17.54</v>
      </c>
      <c r="F13" s="243">
        <v>158.41</v>
      </c>
      <c r="G13" s="10" t="s">
        <v>167</v>
      </c>
      <c r="H13" s="54" t="s">
        <v>168</v>
      </c>
    </row>
    <row r="14" spans="1:8" ht="10.5" customHeight="1" x14ac:dyDescent="0.25">
      <c r="A14" s="8" t="s">
        <v>22</v>
      </c>
      <c r="B14" s="12" t="s">
        <v>23</v>
      </c>
      <c r="C14" s="12">
        <v>7.0000000000000007E-2</v>
      </c>
      <c r="D14" s="12">
        <v>0.02</v>
      </c>
      <c r="E14" s="12">
        <v>15</v>
      </c>
      <c r="F14" s="12">
        <v>60</v>
      </c>
      <c r="G14" s="12">
        <v>685</v>
      </c>
      <c r="H14" s="94" t="s">
        <v>24</v>
      </c>
    </row>
    <row r="15" spans="1:8" s="20" customFormat="1" x14ac:dyDescent="0.25">
      <c r="A15" s="16" t="s">
        <v>25</v>
      </c>
      <c r="B15" s="244"/>
      <c r="C15" s="233">
        <f>SUM(C13:C14)</f>
        <v>5.9300000000000006</v>
      </c>
      <c r="D15" s="233">
        <f>SUM(D13:D14)</f>
        <v>6.9799999999999995</v>
      </c>
      <c r="E15" s="233">
        <f>SUM(E13:E14)</f>
        <v>32.54</v>
      </c>
      <c r="F15" s="233">
        <f>SUM(F13:F14)</f>
        <v>218.41</v>
      </c>
      <c r="G15" s="244"/>
      <c r="H15" s="55"/>
    </row>
    <row r="16" spans="1:8" s="20" customFormat="1" x14ac:dyDescent="0.25">
      <c r="A16" s="16" t="s">
        <v>47</v>
      </c>
      <c r="B16" s="244"/>
      <c r="C16" s="233">
        <f>SUM(C11,C15)</f>
        <v>31.490000000000002</v>
      </c>
      <c r="D16" s="233">
        <f t="shared" ref="D16:F16" si="0">SUM(D11,D15)</f>
        <v>39.93</v>
      </c>
      <c r="E16" s="233">
        <f t="shared" si="0"/>
        <v>110.05999999999997</v>
      </c>
      <c r="F16" s="233">
        <f t="shared" si="0"/>
        <v>940.69999999999993</v>
      </c>
      <c r="G16" s="244"/>
      <c r="H16" s="55"/>
    </row>
    <row r="17" spans="1:8" ht="17.25" customHeight="1" x14ac:dyDescent="0.25">
      <c r="A17" s="349" t="s">
        <v>48</v>
      </c>
      <c r="B17" s="303"/>
      <c r="C17" s="303"/>
      <c r="D17" s="303"/>
      <c r="E17" s="303"/>
      <c r="F17" s="303"/>
      <c r="G17" s="313"/>
      <c r="H17" s="350"/>
    </row>
    <row r="18" spans="1:8" s="20" customFormat="1" ht="10.5" customHeight="1" x14ac:dyDescent="0.25">
      <c r="A18" s="307" t="s">
        <v>2</v>
      </c>
      <c r="B18" s="317" t="s">
        <v>160</v>
      </c>
      <c r="C18" s="317"/>
      <c r="D18" s="317"/>
      <c r="E18" s="317"/>
      <c r="F18" s="317"/>
      <c r="G18" s="307" t="s">
        <v>4</v>
      </c>
      <c r="H18" s="323" t="s">
        <v>5</v>
      </c>
    </row>
    <row r="19" spans="1:8" s="20" customFormat="1" ht="18.75" customHeight="1" x14ac:dyDescent="0.25">
      <c r="A19" s="308"/>
      <c r="B19" s="2" t="s">
        <v>6</v>
      </c>
      <c r="C19" s="232" t="s">
        <v>120</v>
      </c>
      <c r="D19" s="232" t="s">
        <v>121</v>
      </c>
      <c r="E19" s="232" t="s">
        <v>9</v>
      </c>
      <c r="F19" s="125" t="s">
        <v>10</v>
      </c>
      <c r="G19" s="308"/>
      <c r="H19" s="324"/>
    </row>
    <row r="20" spans="1:8" x14ac:dyDescent="0.25">
      <c r="A20" s="309" t="s">
        <v>204</v>
      </c>
      <c r="B20" s="310"/>
      <c r="C20" s="311"/>
      <c r="D20" s="311"/>
      <c r="E20" s="311"/>
      <c r="F20" s="311"/>
      <c r="G20" s="310"/>
      <c r="H20" s="312"/>
    </row>
    <row r="21" spans="1:8" ht="12" customHeight="1" x14ac:dyDescent="0.25">
      <c r="A21" s="4" t="s">
        <v>57</v>
      </c>
      <c r="B21" s="243" t="s">
        <v>171</v>
      </c>
      <c r="C21" s="243">
        <v>2.46</v>
      </c>
      <c r="D21" s="243">
        <v>6.95</v>
      </c>
      <c r="E21" s="243">
        <v>8.6999999999999993</v>
      </c>
      <c r="F21" s="243">
        <v>107.28</v>
      </c>
      <c r="G21" s="243" t="s">
        <v>59</v>
      </c>
      <c r="H21" s="78" t="s">
        <v>60</v>
      </c>
    </row>
    <row r="22" spans="1:8" ht="11.25" customHeight="1" x14ac:dyDescent="0.25">
      <c r="A22" s="27" t="s">
        <v>61</v>
      </c>
      <c r="B22" s="15">
        <v>100</v>
      </c>
      <c r="C22" s="243">
        <v>17.2</v>
      </c>
      <c r="D22" s="243">
        <v>13.94</v>
      </c>
      <c r="E22" s="243">
        <v>9.91</v>
      </c>
      <c r="F22" s="243">
        <v>233.23</v>
      </c>
      <c r="G22" s="243" t="s">
        <v>62</v>
      </c>
      <c r="H22" s="78" t="s">
        <v>63</v>
      </c>
    </row>
    <row r="23" spans="1:8" ht="12.75" customHeight="1" x14ac:dyDescent="0.25">
      <c r="A23" s="14" t="s">
        <v>64</v>
      </c>
      <c r="B23" s="12">
        <v>180</v>
      </c>
      <c r="C23" s="12">
        <v>10.32</v>
      </c>
      <c r="D23" s="12">
        <v>7.31</v>
      </c>
      <c r="E23" s="12">
        <v>46.37</v>
      </c>
      <c r="F23" s="12">
        <v>292.5</v>
      </c>
      <c r="G23" s="12" t="s">
        <v>65</v>
      </c>
      <c r="H23" s="100" t="s">
        <v>66</v>
      </c>
    </row>
    <row r="24" spans="1:8" ht="15" customHeight="1" x14ac:dyDescent="0.25">
      <c r="A24" s="8" t="s">
        <v>22</v>
      </c>
      <c r="B24" s="12" t="s">
        <v>23</v>
      </c>
      <c r="C24" s="12">
        <v>7.0000000000000007E-2</v>
      </c>
      <c r="D24" s="12">
        <v>0.02</v>
      </c>
      <c r="E24" s="12">
        <v>15</v>
      </c>
      <c r="F24" s="12">
        <v>60</v>
      </c>
      <c r="G24" s="12">
        <v>685</v>
      </c>
      <c r="H24" s="34" t="s">
        <v>24</v>
      </c>
    </row>
    <row r="25" spans="1:8" x14ac:dyDescent="0.25">
      <c r="A25" s="14" t="s">
        <v>42</v>
      </c>
      <c r="B25" s="243">
        <v>20</v>
      </c>
      <c r="C25" s="15">
        <v>1.3</v>
      </c>
      <c r="D25" s="15">
        <v>0.2</v>
      </c>
      <c r="E25" s="15">
        <v>8.6</v>
      </c>
      <c r="F25" s="15">
        <v>43</v>
      </c>
      <c r="G25" s="243" t="s">
        <v>43</v>
      </c>
      <c r="H25" s="55" t="s">
        <v>44</v>
      </c>
    </row>
    <row r="26" spans="1:8" x14ac:dyDescent="0.25">
      <c r="A26" s="16" t="s">
        <v>25</v>
      </c>
      <c r="B26" s="33"/>
      <c r="C26" s="26">
        <f>SUM(C21:C25)</f>
        <v>31.35</v>
      </c>
      <c r="D26" s="26">
        <f>SUM(D21:D25)</f>
        <v>28.419999999999998</v>
      </c>
      <c r="E26" s="26">
        <f>SUM(E21:E25)</f>
        <v>88.579999999999984</v>
      </c>
      <c r="F26" s="26">
        <f>SUM(F21:F25)</f>
        <v>736.01</v>
      </c>
      <c r="G26" s="244"/>
      <c r="H26" s="55"/>
    </row>
    <row r="27" spans="1:8" x14ac:dyDescent="0.25">
      <c r="A27" s="302" t="s">
        <v>205</v>
      </c>
      <c r="B27" s="303"/>
      <c r="C27" s="303"/>
      <c r="D27" s="303"/>
      <c r="E27" s="303"/>
      <c r="F27" s="303"/>
      <c r="G27" s="303"/>
      <c r="H27" s="304"/>
    </row>
    <row r="28" spans="1:8" x14ac:dyDescent="0.25">
      <c r="A28" s="8" t="s">
        <v>126</v>
      </c>
      <c r="B28" s="5">
        <v>60</v>
      </c>
      <c r="C28" s="24">
        <v>7.65</v>
      </c>
      <c r="D28" s="24">
        <v>8.48</v>
      </c>
      <c r="E28" s="24">
        <v>22.58</v>
      </c>
      <c r="F28" s="24">
        <v>199.8</v>
      </c>
      <c r="G28" s="25" t="s">
        <v>127</v>
      </c>
      <c r="H28" s="55" t="s">
        <v>128</v>
      </c>
    </row>
    <row r="29" spans="1:8" ht="12" customHeight="1" x14ac:dyDescent="0.25">
      <c r="A29" s="23" t="s">
        <v>54</v>
      </c>
      <c r="B29" s="243" t="s">
        <v>55</v>
      </c>
      <c r="C29" s="15">
        <v>0.13</v>
      </c>
      <c r="D29" s="15">
        <v>0.02</v>
      </c>
      <c r="E29" s="15">
        <v>15.2</v>
      </c>
      <c r="F29" s="15">
        <v>62</v>
      </c>
      <c r="G29" s="12">
        <v>686</v>
      </c>
      <c r="H29" s="47" t="s">
        <v>56</v>
      </c>
    </row>
    <row r="30" spans="1:8" s="20" customFormat="1" x14ac:dyDescent="0.25">
      <c r="A30" s="16" t="s">
        <v>25</v>
      </c>
      <c r="B30" s="244"/>
      <c r="C30" s="233">
        <f>SUM(C28:C29)</f>
        <v>7.78</v>
      </c>
      <c r="D30" s="233">
        <f>SUM(D28:D29)</f>
        <v>8.5</v>
      </c>
      <c r="E30" s="233">
        <f>SUM(E28:E29)</f>
        <v>37.78</v>
      </c>
      <c r="F30" s="233">
        <f>SUM(F28:F29)</f>
        <v>261.8</v>
      </c>
      <c r="G30" s="244"/>
      <c r="H30" s="55"/>
    </row>
    <row r="31" spans="1:8" s="20" customFormat="1" x14ac:dyDescent="0.25">
      <c r="A31" s="16" t="s">
        <v>47</v>
      </c>
      <c r="B31" s="244"/>
      <c r="C31" s="233">
        <f>SUM(C26,C30)</f>
        <v>39.130000000000003</v>
      </c>
      <c r="D31" s="233">
        <f t="shared" ref="D31:F31" si="1">SUM(D26,D30)</f>
        <v>36.92</v>
      </c>
      <c r="E31" s="233">
        <f t="shared" si="1"/>
        <v>126.35999999999999</v>
      </c>
      <c r="F31" s="233">
        <f t="shared" si="1"/>
        <v>997.81</v>
      </c>
      <c r="G31" s="244"/>
      <c r="H31" s="55"/>
    </row>
    <row r="32" spans="1:8" ht="16.5" customHeight="1" x14ac:dyDescent="0.25">
      <c r="A32" s="302" t="s">
        <v>70</v>
      </c>
      <c r="B32" s="303"/>
      <c r="C32" s="303"/>
      <c r="D32" s="303"/>
      <c r="E32" s="303"/>
      <c r="F32" s="303"/>
      <c r="G32" s="303"/>
      <c r="H32" s="304"/>
    </row>
    <row r="33" spans="1:8" s="20" customFormat="1" ht="10.5" customHeight="1" x14ac:dyDescent="0.25">
      <c r="A33" s="307" t="s">
        <v>2</v>
      </c>
      <c r="B33" s="317" t="s">
        <v>160</v>
      </c>
      <c r="C33" s="317"/>
      <c r="D33" s="317"/>
      <c r="E33" s="317"/>
      <c r="F33" s="317"/>
      <c r="G33" s="307" t="s">
        <v>4</v>
      </c>
      <c r="H33" s="323" t="s">
        <v>5</v>
      </c>
    </row>
    <row r="34" spans="1:8" s="20" customFormat="1" ht="18.75" customHeight="1" x14ac:dyDescent="0.25">
      <c r="A34" s="308"/>
      <c r="B34" s="2" t="s">
        <v>6</v>
      </c>
      <c r="C34" s="232" t="s">
        <v>120</v>
      </c>
      <c r="D34" s="232" t="s">
        <v>121</v>
      </c>
      <c r="E34" s="232" t="s">
        <v>9</v>
      </c>
      <c r="F34" s="125" t="s">
        <v>10</v>
      </c>
      <c r="G34" s="308"/>
      <c r="H34" s="324"/>
    </row>
    <row r="35" spans="1:8" x14ac:dyDescent="0.25">
      <c r="A35" s="309" t="s">
        <v>204</v>
      </c>
      <c r="B35" s="310"/>
      <c r="C35" s="311"/>
      <c r="D35" s="311"/>
      <c r="E35" s="311"/>
      <c r="F35" s="311"/>
      <c r="G35" s="310"/>
      <c r="H35" s="312"/>
    </row>
    <row r="36" spans="1:8" ht="24.75" customHeight="1" x14ac:dyDescent="0.25">
      <c r="A36" s="4" t="s">
        <v>110</v>
      </c>
      <c r="B36" s="129" t="s">
        <v>164</v>
      </c>
      <c r="C36" s="230">
        <v>1.74</v>
      </c>
      <c r="D36" s="230">
        <v>6.33</v>
      </c>
      <c r="E36" s="230">
        <v>11.16</v>
      </c>
      <c r="F36" s="230">
        <v>111.14</v>
      </c>
      <c r="G36" s="32" t="s">
        <v>111</v>
      </c>
      <c r="H36" s="112" t="s">
        <v>112</v>
      </c>
    </row>
    <row r="37" spans="1:8" ht="12" customHeight="1" x14ac:dyDescent="0.25">
      <c r="A37" s="34" t="s">
        <v>79</v>
      </c>
      <c r="B37" s="15">
        <v>100</v>
      </c>
      <c r="C37" s="243">
        <v>16.32</v>
      </c>
      <c r="D37" s="243">
        <v>12.3</v>
      </c>
      <c r="E37" s="243">
        <v>14.38</v>
      </c>
      <c r="F37" s="243">
        <v>242.41</v>
      </c>
      <c r="G37" s="243" t="s">
        <v>80</v>
      </c>
      <c r="H37" s="78" t="s">
        <v>81</v>
      </c>
    </row>
    <row r="38" spans="1:8" ht="12.75" customHeight="1" x14ac:dyDescent="0.25">
      <c r="A38" s="8" t="s">
        <v>82</v>
      </c>
      <c r="B38" s="22">
        <v>180</v>
      </c>
      <c r="C38" s="231">
        <v>4.38</v>
      </c>
      <c r="D38" s="231">
        <v>6.44</v>
      </c>
      <c r="E38" s="231">
        <v>44.02</v>
      </c>
      <c r="F38" s="231">
        <v>251.64</v>
      </c>
      <c r="G38" s="35" t="s">
        <v>83</v>
      </c>
      <c r="H38" s="81" t="s">
        <v>84</v>
      </c>
    </row>
    <row r="39" spans="1:8" ht="15" customHeight="1" x14ac:dyDescent="0.25">
      <c r="A39" s="23" t="s">
        <v>54</v>
      </c>
      <c r="B39" s="243" t="s">
        <v>55</v>
      </c>
      <c r="C39" s="15">
        <v>0.13</v>
      </c>
      <c r="D39" s="15">
        <v>0.02</v>
      </c>
      <c r="E39" s="15">
        <v>15.2</v>
      </c>
      <c r="F39" s="15">
        <v>62</v>
      </c>
      <c r="G39" s="12">
        <v>686</v>
      </c>
      <c r="H39" s="47" t="s">
        <v>56</v>
      </c>
    </row>
    <row r="40" spans="1:8" x14ac:dyDescent="0.25">
      <c r="A40" s="14" t="s">
        <v>42</v>
      </c>
      <c r="B40" s="243">
        <v>20</v>
      </c>
      <c r="C40" s="15">
        <v>1.3</v>
      </c>
      <c r="D40" s="15">
        <v>0.2</v>
      </c>
      <c r="E40" s="15">
        <v>8.6</v>
      </c>
      <c r="F40" s="15">
        <v>43</v>
      </c>
      <c r="G40" s="243" t="s">
        <v>43</v>
      </c>
      <c r="H40" s="55" t="s">
        <v>44</v>
      </c>
    </row>
    <row r="41" spans="1:8" x14ac:dyDescent="0.25">
      <c r="A41" s="16" t="s">
        <v>25</v>
      </c>
      <c r="B41" s="127"/>
      <c r="C41" s="128">
        <f>SUM(C36:C40)</f>
        <v>23.869999999999997</v>
      </c>
      <c r="D41" s="128">
        <f>SUM(D36:D40)</f>
        <v>25.290000000000003</v>
      </c>
      <c r="E41" s="128">
        <f>SUM(E36:E40)</f>
        <v>93.36</v>
      </c>
      <c r="F41" s="128">
        <f>SUM(F36:F40)</f>
        <v>710.19</v>
      </c>
      <c r="G41" s="33"/>
      <c r="H41" s="55"/>
    </row>
    <row r="42" spans="1:8" x14ac:dyDescent="0.25">
      <c r="A42" s="302" t="s">
        <v>205</v>
      </c>
      <c r="B42" s="303"/>
      <c r="C42" s="303"/>
      <c r="D42" s="303"/>
      <c r="E42" s="303"/>
      <c r="F42" s="303"/>
      <c r="G42" s="303"/>
      <c r="H42" s="304"/>
    </row>
    <row r="43" spans="1:8" ht="13.5" customHeight="1" x14ac:dyDescent="0.2">
      <c r="A43" s="4" t="s">
        <v>172</v>
      </c>
      <c r="B43" s="243">
        <v>50</v>
      </c>
      <c r="C43" s="243">
        <v>3.05</v>
      </c>
      <c r="D43" s="243">
        <v>9.2200000000000006</v>
      </c>
      <c r="E43" s="243">
        <v>28.71</v>
      </c>
      <c r="F43" s="243">
        <v>210</v>
      </c>
      <c r="G43" s="243">
        <v>446</v>
      </c>
      <c r="H43" s="11" t="s">
        <v>173</v>
      </c>
    </row>
    <row r="44" spans="1:8" ht="12" customHeight="1" x14ac:dyDescent="0.25">
      <c r="A44" s="8" t="s">
        <v>22</v>
      </c>
      <c r="B44" s="12" t="s">
        <v>23</v>
      </c>
      <c r="C44" s="12">
        <v>7.0000000000000007E-2</v>
      </c>
      <c r="D44" s="12">
        <v>0.02</v>
      </c>
      <c r="E44" s="12">
        <v>15</v>
      </c>
      <c r="F44" s="12">
        <v>60</v>
      </c>
      <c r="G44" s="12">
        <v>685</v>
      </c>
      <c r="H44" s="34" t="s">
        <v>24</v>
      </c>
    </row>
    <row r="45" spans="1:8" s="20" customFormat="1" x14ac:dyDescent="0.25">
      <c r="A45" s="16" t="s">
        <v>25</v>
      </c>
      <c r="B45" s="244"/>
      <c r="C45" s="233">
        <f>SUM(C43:C44)</f>
        <v>3.1199999999999997</v>
      </c>
      <c r="D45" s="233">
        <f>SUM(D43:D44)</f>
        <v>9.24</v>
      </c>
      <c r="E45" s="233">
        <f>SUM(E43:E44)</f>
        <v>43.71</v>
      </c>
      <c r="F45" s="233">
        <f>SUM(F43:F44)</f>
        <v>270</v>
      </c>
      <c r="G45" s="244"/>
      <c r="H45" s="55"/>
    </row>
    <row r="46" spans="1:8" s="20" customFormat="1" x14ac:dyDescent="0.25">
      <c r="A46" s="16" t="s">
        <v>47</v>
      </c>
      <c r="B46" s="244"/>
      <c r="C46" s="233">
        <f>SUM(C41,C45)</f>
        <v>26.99</v>
      </c>
      <c r="D46" s="233">
        <f t="shared" ref="D46:F46" si="2">SUM(D41,D45)</f>
        <v>34.53</v>
      </c>
      <c r="E46" s="233">
        <f t="shared" si="2"/>
        <v>137.07</v>
      </c>
      <c r="F46" s="233">
        <f t="shared" si="2"/>
        <v>980.19</v>
      </c>
      <c r="G46" s="244"/>
      <c r="H46" s="55"/>
    </row>
    <row r="47" spans="1:8" ht="15.75" customHeight="1" x14ac:dyDescent="0.25">
      <c r="A47" s="349" t="s">
        <v>88</v>
      </c>
      <c r="B47" s="303"/>
      <c r="C47" s="303"/>
      <c r="D47" s="303"/>
      <c r="E47" s="303"/>
      <c r="F47" s="303"/>
      <c r="G47" s="313"/>
      <c r="H47" s="350"/>
    </row>
    <row r="48" spans="1:8" s="20" customFormat="1" ht="10.5" customHeight="1" x14ac:dyDescent="0.25">
      <c r="A48" s="307" t="s">
        <v>2</v>
      </c>
      <c r="B48" s="317" t="s">
        <v>160</v>
      </c>
      <c r="C48" s="317"/>
      <c r="D48" s="317"/>
      <c r="E48" s="317"/>
      <c r="F48" s="317"/>
      <c r="G48" s="307" t="s">
        <v>4</v>
      </c>
      <c r="H48" s="323" t="s">
        <v>5</v>
      </c>
    </row>
    <row r="49" spans="1:8" s="20" customFormat="1" ht="18.75" customHeight="1" x14ac:dyDescent="0.25">
      <c r="A49" s="308"/>
      <c r="B49" s="2" t="s">
        <v>6</v>
      </c>
      <c r="C49" s="232" t="s">
        <v>120</v>
      </c>
      <c r="D49" s="232" t="s">
        <v>121</v>
      </c>
      <c r="E49" s="232" t="s">
        <v>9</v>
      </c>
      <c r="F49" s="125" t="s">
        <v>10</v>
      </c>
      <c r="G49" s="308"/>
      <c r="H49" s="324"/>
    </row>
    <row r="50" spans="1:8" x14ac:dyDescent="0.25">
      <c r="A50" s="309" t="s">
        <v>204</v>
      </c>
      <c r="B50" s="310"/>
      <c r="C50" s="311"/>
      <c r="D50" s="311"/>
      <c r="E50" s="311"/>
      <c r="F50" s="311"/>
      <c r="G50" s="310"/>
      <c r="H50" s="312"/>
    </row>
    <row r="51" spans="1:8" ht="13.5" customHeight="1" x14ac:dyDescent="0.25">
      <c r="A51" s="252" t="s">
        <v>249</v>
      </c>
      <c r="B51" s="298" t="s">
        <v>164</v>
      </c>
      <c r="C51" s="254">
        <v>1.77</v>
      </c>
      <c r="D51" s="254">
        <v>6.45</v>
      </c>
      <c r="E51" s="254">
        <v>13.65</v>
      </c>
      <c r="F51" s="254">
        <v>120.98</v>
      </c>
      <c r="G51" s="258" t="s">
        <v>250</v>
      </c>
      <c r="H51" s="263" t="s">
        <v>251</v>
      </c>
    </row>
    <row r="52" spans="1:8" ht="12.75" customHeight="1" x14ac:dyDescent="0.25">
      <c r="A52" s="4" t="s">
        <v>244</v>
      </c>
      <c r="B52" s="243">
        <v>100</v>
      </c>
      <c r="C52" s="231">
        <v>11.63</v>
      </c>
      <c r="D52" s="231">
        <v>14.08</v>
      </c>
      <c r="E52" s="231">
        <v>10.08</v>
      </c>
      <c r="F52" s="231">
        <v>230.1</v>
      </c>
      <c r="G52" s="15" t="s">
        <v>245</v>
      </c>
      <c r="H52" s="4" t="s">
        <v>246</v>
      </c>
    </row>
    <row r="53" spans="1:8" x14ac:dyDescent="0.25">
      <c r="A53" s="8" t="s">
        <v>97</v>
      </c>
      <c r="B53" s="12">
        <v>180</v>
      </c>
      <c r="C53" s="12">
        <v>3.68</v>
      </c>
      <c r="D53" s="12">
        <v>5.76</v>
      </c>
      <c r="E53" s="12">
        <v>24.53</v>
      </c>
      <c r="F53" s="12">
        <v>164.7</v>
      </c>
      <c r="G53" s="15">
        <v>312</v>
      </c>
      <c r="H53" s="8" t="s">
        <v>98</v>
      </c>
    </row>
    <row r="54" spans="1:8" ht="12" customHeight="1" x14ac:dyDescent="0.25">
      <c r="A54" s="8" t="s">
        <v>22</v>
      </c>
      <c r="B54" s="12" t="s">
        <v>23</v>
      </c>
      <c r="C54" s="12">
        <v>7.0000000000000007E-2</v>
      </c>
      <c r="D54" s="12">
        <v>0.02</v>
      </c>
      <c r="E54" s="12">
        <v>15</v>
      </c>
      <c r="F54" s="12">
        <v>60</v>
      </c>
      <c r="G54" s="12">
        <v>685</v>
      </c>
      <c r="H54" s="34" t="s">
        <v>24</v>
      </c>
    </row>
    <row r="55" spans="1:8" x14ac:dyDescent="0.25">
      <c r="A55" s="14" t="s">
        <v>42</v>
      </c>
      <c r="B55" s="243">
        <v>20</v>
      </c>
      <c r="C55" s="15">
        <v>1.3</v>
      </c>
      <c r="D55" s="15">
        <v>0.2</v>
      </c>
      <c r="E55" s="15">
        <v>8.6</v>
      </c>
      <c r="F55" s="15">
        <v>43</v>
      </c>
      <c r="G55" s="243" t="s">
        <v>43</v>
      </c>
      <c r="H55" s="55" t="s">
        <v>44</v>
      </c>
    </row>
    <row r="56" spans="1:8" x14ac:dyDescent="0.25">
      <c r="A56" s="16" t="s">
        <v>25</v>
      </c>
      <c r="B56" s="244"/>
      <c r="C56" s="233">
        <f>SUM(C51:C55)</f>
        <v>18.450000000000003</v>
      </c>
      <c r="D56" s="233">
        <f>SUM(D51:D55)</f>
        <v>26.509999999999998</v>
      </c>
      <c r="E56" s="233">
        <f>SUM(E51:E55)</f>
        <v>71.86</v>
      </c>
      <c r="F56" s="233">
        <f>SUM(F51:F55)</f>
        <v>618.78</v>
      </c>
      <c r="G56" s="244"/>
      <c r="H56" s="55"/>
    </row>
    <row r="57" spans="1:8" x14ac:dyDescent="0.25">
      <c r="A57" s="302" t="s">
        <v>205</v>
      </c>
      <c r="B57" s="303"/>
      <c r="C57" s="303"/>
      <c r="D57" s="303"/>
      <c r="E57" s="303"/>
      <c r="F57" s="303"/>
      <c r="G57" s="303"/>
      <c r="H57" s="304"/>
    </row>
    <row r="58" spans="1:8" ht="12.75" customHeight="1" x14ac:dyDescent="0.2">
      <c r="A58" s="4" t="s">
        <v>210</v>
      </c>
      <c r="B58" s="243">
        <v>60</v>
      </c>
      <c r="C58" s="243">
        <v>7.38</v>
      </c>
      <c r="D58" s="243">
        <v>4.38</v>
      </c>
      <c r="E58" s="243">
        <v>23.34</v>
      </c>
      <c r="F58" s="243">
        <v>161.6</v>
      </c>
      <c r="G58" s="243">
        <v>410</v>
      </c>
      <c r="H58" s="11" t="s">
        <v>211</v>
      </c>
    </row>
    <row r="59" spans="1:8" ht="15" customHeight="1" x14ac:dyDescent="0.25">
      <c r="A59" s="23" t="s">
        <v>54</v>
      </c>
      <c r="B59" s="243" t="s">
        <v>55</v>
      </c>
      <c r="C59" s="15">
        <v>0.13</v>
      </c>
      <c r="D59" s="15">
        <v>0.02</v>
      </c>
      <c r="E59" s="15">
        <v>15.2</v>
      </c>
      <c r="F59" s="15">
        <v>62</v>
      </c>
      <c r="G59" s="12">
        <v>686</v>
      </c>
      <c r="H59" s="47" t="s">
        <v>56</v>
      </c>
    </row>
    <row r="60" spans="1:8" s="20" customFormat="1" x14ac:dyDescent="0.25">
      <c r="A60" s="16" t="s">
        <v>25</v>
      </c>
      <c r="B60" s="244"/>
      <c r="C60" s="233">
        <f>SUM(C58:C59)</f>
        <v>7.51</v>
      </c>
      <c r="D60" s="233">
        <f>SUM(D58:D59)</f>
        <v>4.3999999999999995</v>
      </c>
      <c r="E60" s="233">
        <f>SUM(E58:E59)</f>
        <v>38.54</v>
      </c>
      <c r="F60" s="233">
        <f>SUM(F58:F59)</f>
        <v>223.6</v>
      </c>
      <c r="G60" s="244"/>
      <c r="H60" s="55"/>
    </row>
    <row r="61" spans="1:8" s="20" customFormat="1" x14ac:dyDescent="0.25">
      <c r="A61" s="16" t="s">
        <v>47</v>
      </c>
      <c r="B61" s="244"/>
      <c r="C61" s="233">
        <f>SUM(C56,C60)</f>
        <v>25.96</v>
      </c>
      <c r="D61" s="233">
        <f t="shared" ref="D61:F61" si="3">SUM(D56,D60)</f>
        <v>30.909999999999997</v>
      </c>
      <c r="E61" s="233">
        <f t="shared" si="3"/>
        <v>110.4</v>
      </c>
      <c r="F61" s="233">
        <f t="shared" si="3"/>
        <v>842.38</v>
      </c>
      <c r="G61" s="244"/>
      <c r="H61" s="55"/>
    </row>
    <row r="62" spans="1:8" ht="17.25" customHeight="1" x14ac:dyDescent="0.25">
      <c r="A62" s="317" t="s">
        <v>105</v>
      </c>
      <c r="B62" s="317"/>
      <c r="C62" s="317"/>
      <c r="D62" s="317"/>
      <c r="E62" s="317"/>
      <c r="F62" s="317"/>
      <c r="G62" s="317"/>
      <c r="H62" s="317"/>
    </row>
    <row r="63" spans="1:8" s="20" customFormat="1" ht="10.5" customHeight="1" x14ac:dyDescent="0.25">
      <c r="A63" s="307" t="s">
        <v>2</v>
      </c>
      <c r="B63" s="317" t="s">
        <v>160</v>
      </c>
      <c r="C63" s="317"/>
      <c r="D63" s="317"/>
      <c r="E63" s="317"/>
      <c r="F63" s="317"/>
      <c r="G63" s="307" t="s">
        <v>4</v>
      </c>
      <c r="H63" s="323" t="s">
        <v>5</v>
      </c>
    </row>
    <row r="64" spans="1:8" s="20" customFormat="1" ht="18.75" customHeight="1" x14ac:dyDescent="0.25">
      <c r="A64" s="308"/>
      <c r="B64" s="2" t="s">
        <v>6</v>
      </c>
      <c r="C64" s="232" t="s">
        <v>120</v>
      </c>
      <c r="D64" s="232" t="s">
        <v>121</v>
      </c>
      <c r="E64" s="232" t="s">
        <v>9</v>
      </c>
      <c r="F64" s="125" t="s">
        <v>10</v>
      </c>
      <c r="G64" s="308"/>
      <c r="H64" s="324"/>
    </row>
    <row r="65" spans="1:8" x14ac:dyDescent="0.25">
      <c r="A65" s="309" t="s">
        <v>204</v>
      </c>
      <c r="B65" s="310"/>
      <c r="C65" s="311"/>
      <c r="D65" s="311"/>
      <c r="E65" s="311"/>
      <c r="F65" s="311"/>
      <c r="G65" s="310"/>
      <c r="H65" s="312"/>
    </row>
    <row r="66" spans="1:8" ht="24" customHeight="1" x14ac:dyDescent="0.25">
      <c r="A66" s="14" t="s">
        <v>76</v>
      </c>
      <c r="B66" s="15" t="s">
        <v>164</v>
      </c>
      <c r="C66" s="243">
        <v>1.51</v>
      </c>
      <c r="D66" s="243">
        <v>6.39</v>
      </c>
      <c r="E66" s="243">
        <v>7.99</v>
      </c>
      <c r="F66" s="243">
        <v>94.43</v>
      </c>
      <c r="G66" s="243" t="s">
        <v>77</v>
      </c>
      <c r="H66" s="78" t="s">
        <v>78</v>
      </c>
    </row>
    <row r="67" spans="1:8" ht="23.25" customHeight="1" x14ac:dyDescent="0.25">
      <c r="A67" s="4" t="s">
        <v>31</v>
      </c>
      <c r="B67" s="15">
        <v>100</v>
      </c>
      <c r="C67" s="15">
        <v>12</v>
      </c>
      <c r="D67" s="15">
        <v>22</v>
      </c>
      <c r="E67" s="15">
        <v>0</v>
      </c>
      <c r="F67" s="15">
        <v>246</v>
      </c>
      <c r="G67" s="15" t="s">
        <v>32</v>
      </c>
      <c r="H67" s="78" t="s">
        <v>33</v>
      </c>
    </row>
    <row r="68" spans="1:8" x14ac:dyDescent="0.25">
      <c r="A68" s="4" t="s">
        <v>116</v>
      </c>
      <c r="B68" s="15">
        <v>180</v>
      </c>
      <c r="C68" s="243">
        <v>6.62</v>
      </c>
      <c r="D68" s="243">
        <v>5.42</v>
      </c>
      <c r="E68" s="243">
        <v>31.73</v>
      </c>
      <c r="F68" s="243">
        <v>202.14</v>
      </c>
      <c r="G68" s="10" t="s">
        <v>35</v>
      </c>
      <c r="H68" s="55" t="s">
        <v>36</v>
      </c>
    </row>
    <row r="69" spans="1:8" x14ac:dyDescent="0.25">
      <c r="A69" s="23" t="s">
        <v>117</v>
      </c>
      <c r="B69" s="12">
        <v>200</v>
      </c>
      <c r="C69" s="39">
        <v>0.6</v>
      </c>
      <c r="D69" s="39">
        <v>0.4</v>
      </c>
      <c r="E69" s="39">
        <v>32.6</v>
      </c>
      <c r="F69" s="39">
        <v>136.4</v>
      </c>
      <c r="G69" s="12">
        <v>389</v>
      </c>
      <c r="H69" s="130" t="s">
        <v>118</v>
      </c>
    </row>
    <row r="70" spans="1:8" x14ac:dyDescent="0.25">
      <c r="A70" s="14" t="s">
        <v>42</v>
      </c>
      <c r="B70" s="243">
        <v>20</v>
      </c>
      <c r="C70" s="15">
        <v>1.3</v>
      </c>
      <c r="D70" s="15">
        <v>0.2</v>
      </c>
      <c r="E70" s="15">
        <v>8.6</v>
      </c>
      <c r="F70" s="15">
        <v>43</v>
      </c>
      <c r="G70" s="243" t="s">
        <v>43</v>
      </c>
      <c r="H70" s="55" t="s">
        <v>44</v>
      </c>
    </row>
    <row r="71" spans="1:8" x14ac:dyDescent="0.25">
      <c r="A71" s="16" t="s">
        <v>25</v>
      </c>
      <c r="B71" s="244"/>
      <c r="C71" s="233">
        <f>SUM(C66:C70)</f>
        <v>22.03</v>
      </c>
      <c r="D71" s="233">
        <f>SUM(D66:D70)</f>
        <v>34.410000000000004</v>
      </c>
      <c r="E71" s="233">
        <f>SUM(E66:E70)</f>
        <v>80.919999999999987</v>
      </c>
      <c r="F71" s="233">
        <f>SUM(F66:F70)</f>
        <v>721.96999999999991</v>
      </c>
      <c r="G71" s="244"/>
      <c r="H71" s="55"/>
    </row>
    <row r="72" spans="1:8" x14ac:dyDescent="0.25">
      <c r="A72" s="302" t="s">
        <v>205</v>
      </c>
      <c r="B72" s="303"/>
      <c r="C72" s="313"/>
      <c r="D72" s="313"/>
      <c r="E72" s="313"/>
      <c r="F72" s="313"/>
      <c r="G72" s="303"/>
      <c r="H72" s="304"/>
    </row>
    <row r="73" spans="1:8" x14ac:dyDescent="0.2">
      <c r="A73" s="23" t="s">
        <v>214</v>
      </c>
      <c r="B73" s="5">
        <v>50</v>
      </c>
      <c r="C73" s="243">
        <v>4.18</v>
      </c>
      <c r="D73" s="243">
        <v>1.6</v>
      </c>
      <c r="E73" s="243">
        <v>22.42</v>
      </c>
      <c r="F73" s="243">
        <v>120.83</v>
      </c>
      <c r="G73" s="10">
        <v>428</v>
      </c>
      <c r="H73" s="11" t="s">
        <v>215</v>
      </c>
    </row>
    <row r="74" spans="1:8" ht="12" customHeight="1" x14ac:dyDescent="0.25">
      <c r="A74" s="8" t="s">
        <v>22</v>
      </c>
      <c r="B74" s="12" t="s">
        <v>23</v>
      </c>
      <c r="C74" s="12">
        <v>7.0000000000000007E-2</v>
      </c>
      <c r="D74" s="12">
        <v>0.02</v>
      </c>
      <c r="E74" s="12">
        <v>15</v>
      </c>
      <c r="F74" s="12">
        <v>60</v>
      </c>
      <c r="G74" s="12">
        <v>685</v>
      </c>
      <c r="H74" s="34" t="s">
        <v>24</v>
      </c>
    </row>
    <row r="75" spans="1:8" s="20" customFormat="1" x14ac:dyDescent="0.25">
      <c r="A75" s="16" t="s">
        <v>25</v>
      </c>
      <c r="B75" s="244"/>
      <c r="C75" s="233">
        <f>SUM(C73:C74)</f>
        <v>4.25</v>
      </c>
      <c r="D75" s="233">
        <f>SUM(D73:D74)</f>
        <v>1.62</v>
      </c>
      <c r="E75" s="233">
        <f>SUM(E73:E74)</f>
        <v>37.42</v>
      </c>
      <c r="F75" s="233">
        <f>SUM(F73:F74)</f>
        <v>180.82999999999998</v>
      </c>
      <c r="G75" s="244"/>
      <c r="H75" s="55"/>
    </row>
    <row r="76" spans="1:8" s="20" customFormat="1" x14ac:dyDescent="0.25">
      <c r="A76" s="16" t="s">
        <v>47</v>
      </c>
      <c r="B76" s="244"/>
      <c r="C76" s="233">
        <f>SUM(C71,C75)</f>
        <v>26.28</v>
      </c>
      <c r="D76" s="233">
        <f t="shared" ref="D76:F76" si="4">SUM(D71,D75)</f>
        <v>36.03</v>
      </c>
      <c r="E76" s="233">
        <f t="shared" si="4"/>
        <v>118.33999999999999</v>
      </c>
      <c r="F76" s="233">
        <f t="shared" si="4"/>
        <v>902.8</v>
      </c>
      <c r="G76" s="244"/>
      <c r="H76" s="55"/>
    </row>
    <row r="77" spans="1:8" ht="17.25" customHeight="1" x14ac:dyDescent="0.25">
      <c r="A77" s="351" t="s">
        <v>119</v>
      </c>
      <c r="B77" s="352"/>
      <c r="C77" s="352"/>
      <c r="D77" s="352"/>
      <c r="E77" s="352"/>
      <c r="F77" s="352"/>
      <c r="G77" s="353"/>
      <c r="H77" s="354"/>
    </row>
    <row r="78" spans="1:8" s="20" customFormat="1" ht="10.5" customHeight="1" x14ac:dyDescent="0.25">
      <c r="A78" s="307" t="s">
        <v>2</v>
      </c>
      <c r="B78" s="317" t="s">
        <v>160</v>
      </c>
      <c r="C78" s="317"/>
      <c r="D78" s="317"/>
      <c r="E78" s="317"/>
      <c r="F78" s="317"/>
      <c r="G78" s="307" t="s">
        <v>4</v>
      </c>
      <c r="H78" s="323" t="s">
        <v>5</v>
      </c>
    </row>
    <row r="79" spans="1:8" s="20" customFormat="1" ht="18.75" customHeight="1" x14ac:dyDescent="0.25">
      <c r="A79" s="308"/>
      <c r="B79" s="2" t="s">
        <v>6</v>
      </c>
      <c r="C79" s="232" t="s">
        <v>120</v>
      </c>
      <c r="D79" s="232" t="s">
        <v>121</v>
      </c>
      <c r="E79" s="232" t="s">
        <v>9</v>
      </c>
      <c r="F79" s="125" t="s">
        <v>10</v>
      </c>
      <c r="G79" s="308"/>
      <c r="H79" s="324"/>
    </row>
    <row r="80" spans="1:8" x14ac:dyDescent="0.25">
      <c r="A80" s="309" t="s">
        <v>204</v>
      </c>
      <c r="B80" s="310"/>
      <c r="C80" s="311"/>
      <c r="D80" s="311"/>
      <c r="E80" s="311"/>
      <c r="F80" s="311"/>
      <c r="G80" s="310"/>
      <c r="H80" s="312"/>
    </row>
    <row r="81" spans="1:8" ht="14.25" customHeight="1" x14ac:dyDescent="0.25">
      <c r="A81" s="4" t="s">
        <v>27</v>
      </c>
      <c r="B81" s="126" t="s">
        <v>164</v>
      </c>
      <c r="C81" s="230">
        <v>2</v>
      </c>
      <c r="D81" s="230">
        <v>6.59</v>
      </c>
      <c r="E81" s="230">
        <v>10.45</v>
      </c>
      <c r="F81" s="230">
        <v>108.33</v>
      </c>
      <c r="G81" s="243" t="s">
        <v>29</v>
      </c>
      <c r="H81" s="8" t="s">
        <v>30</v>
      </c>
    </row>
    <row r="82" spans="1:8" ht="12" customHeight="1" x14ac:dyDescent="0.25">
      <c r="A82" s="43" t="s">
        <v>132</v>
      </c>
      <c r="B82" s="243">
        <v>100</v>
      </c>
      <c r="C82" s="243">
        <v>13.02</v>
      </c>
      <c r="D82" s="243">
        <v>17.48</v>
      </c>
      <c r="E82" s="243">
        <v>13.37</v>
      </c>
      <c r="F82" s="243">
        <v>265</v>
      </c>
      <c r="G82" s="28" t="s">
        <v>133</v>
      </c>
      <c r="H82" s="78" t="s">
        <v>134</v>
      </c>
    </row>
    <row r="83" spans="1:8" x14ac:dyDescent="0.25">
      <c r="A83" s="4" t="s">
        <v>135</v>
      </c>
      <c r="B83" s="12">
        <v>180</v>
      </c>
      <c r="C83" s="12">
        <v>3.1</v>
      </c>
      <c r="D83" s="12">
        <v>13.3</v>
      </c>
      <c r="E83" s="12">
        <v>15.37</v>
      </c>
      <c r="F83" s="12">
        <v>196.2</v>
      </c>
      <c r="G83" s="15">
        <v>541</v>
      </c>
      <c r="H83" s="78" t="s">
        <v>136</v>
      </c>
    </row>
    <row r="84" spans="1:8" ht="12" customHeight="1" x14ac:dyDescent="0.25">
      <c r="A84" s="8" t="s">
        <v>22</v>
      </c>
      <c r="B84" s="15" t="s">
        <v>23</v>
      </c>
      <c r="C84" s="15">
        <v>7.0000000000000007E-2</v>
      </c>
      <c r="D84" s="15">
        <v>0.02</v>
      </c>
      <c r="E84" s="15">
        <v>15</v>
      </c>
      <c r="F84" s="15">
        <v>60</v>
      </c>
      <c r="G84" s="15">
        <v>685</v>
      </c>
      <c r="H84" s="4" t="s">
        <v>24</v>
      </c>
    </row>
    <row r="85" spans="1:8" x14ac:dyDescent="0.25">
      <c r="A85" s="14" t="s">
        <v>42</v>
      </c>
      <c r="B85" s="243">
        <v>20</v>
      </c>
      <c r="C85" s="15">
        <v>1.3</v>
      </c>
      <c r="D85" s="15">
        <v>0.2</v>
      </c>
      <c r="E85" s="15">
        <v>8.6</v>
      </c>
      <c r="F85" s="15">
        <v>43</v>
      </c>
      <c r="G85" s="243" t="s">
        <v>43</v>
      </c>
      <c r="H85" s="55" t="s">
        <v>44</v>
      </c>
    </row>
    <row r="86" spans="1:8" x14ac:dyDescent="0.25">
      <c r="A86" s="16" t="s">
        <v>25</v>
      </c>
      <c r="B86" s="244"/>
      <c r="C86" s="233">
        <f>SUM(C81:C85)</f>
        <v>19.490000000000002</v>
      </c>
      <c r="D86" s="233">
        <f>SUM(D81:D85)</f>
        <v>37.590000000000011</v>
      </c>
      <c r="E86" s="233">
        <f>SUM(E81:E85)</f>
        <v>62.79</v>
      </c>
      <c r="F86" s="233">
        <f>SUM(F81:F85)</f>
        <v>672.53</v>
      </c>
      <c r="G86" s="244"/>
      <c r="H86" s="55"/>
    </row>
    <row r="87" spans="1:8" x14ac:dyDescent="0.25">
      <c r="A87" s="317" t="s">
        <v>205</v>
      </c>
      <c r="B87" s="317"/>
      <c r="C87" s="317"/>
      <c r="D87" s="317"/>
      <c r="E87" s="317"/>
      <c r="F87" s="317"/>
      <c r="G87" s="317"/>
      <c r="H87" s="317"/>
    </row>
    <row r="88" spans="1:8" x14ac:dyDescent="0.25">
      <c r="A88" s="8" t="s">
        <v>184</v>
      </c>
      <c r="B88" s="15">
        <v>50</v>
      </c>
      <c r="C88" s="243">
        <v>4.3600000000000003</v>
      </c>
      <c r="D88" s="243">
        <v>4.84</v>
      </c>
      <c r="E88" s="243">
        <v>29.04</v>
      </c>
      <c r="F88" s="243">
        <v>180.87</v>
      </c>
      <c r="G88" s="15" t="s">
        <v>185</v>
      </c>
      <c r="H88" s="78" t="s">
        <v>186</v>
      </c>
    </row>
    <row r="89" spans="1:8" ht="15" customHeight="1" x14ac:dyDescent="0.25">
      <c r="A89" s="23" t="s">
        <v>54</v>
      </c>
      <c r="B89" s="243" t="s">
        <v>55</v>
      </c>
      <c r="C89" s="15">
        <v>0.13</v>
      </c>
      <c r="D89" s="15">
        <v>0.02</v>
      </c>
      <c r="E89" s="15">
        <v>15.2</v>
      </c>
      <c r="F89" s="15">
        <v>62</v>
      </c>
      <c r="G89" s="15">
        <v>686</v>
      </c>
      <c r="H89" s="14" t="s">
        <v>56</v>
      </c>
    </row>
    <row r="90" spans="1:8" s="20" customFormat="1" x14ac:dyDescent="0.25">
      <c r="A90" s="16" t="s">
        <v>25</v>
      </c>
      <c r="B90" s="244"/>
      <c r="C90" s="233">
        <f>SUM(C88:C89)</f>
        <v>4.49</v>
      </c>
      <c r="D90" s="233">
        <f>SUM(D88:D89)</f>
        <v>4.8599999999999994</v>
      </c>
      <c r="E90" s="233">
        <f>SUM(E88:E89)</f>
        <v>44.239999999999995</v>
      </c>
      <c r="F90" s="233">
        <f>SUM(F88:F89)</f>
        <v>242.87</v>
      </c>
      <c r="G90" s="244"/>
      <c r="H90" s="55"/>
    </row>
    <row r="91" spans="1:8" s="20" customFormat="1" x14ac:dyDescent="0.25">
      <c r="A91" s="16" t="s">
        <v>47</v>
      </c>
      <c r="B91" s="244"/>
      <c r="C91" s="233">
        <f>SUM(C86,C90)</f>
        <v>23.980000000000004</v>
      </c>
      <c r="D91" s="233">
        <f t="shared" ref="D91:F91" si="5">SUM(D86,D90)</f>
        <v>42.45000000000001</v>
      </c>
      <c r="E91" s="233">
        <f t="shared" si="5"/>
        <v>107.03</v>
      </c>
      <c r="F91" s="233">
        <f t="shared" si="5"/>
        <v>915.4</v>
      </c>
      <c r="G91" s="244"/>
      <c r="H91" s="55"/>
    </row>
    <row r="92" spans="1:8" ht="16.5" customHeight="1" x14ac:dyDescent="0.25">
      <c r="A92" s="355" t="s">
        <v>140</v>
      </c>
      <c r="B92" s="355"/>
      <c r="C92" s="355"/>
      <c r="D92" s="355"/>
      <c r="E92" s="355"/>
      <c r="F92" s="355"/>
      <c r="G92" s="355"/>
      <c r="H92" s="355"/>
    </row>
    <row r="93" spans="1:8" ht="16.5" customHeight="1" x14ac:dyDescent="0.25">
      <c r="A93" s="317" t="s">
        <v>1</v>
      </c>
      <c r="B93" s="317"/>
      <c r="C93" s="317"/>
      <c r="D93" s="317"/>
      <c r="E93" s="317"/>
      <c r="F93" s="317"/>
      <c r="G93" s="317"/>
      <c r="H93" s="317"/>
    </row>
    <row r="94" spans="1:8" s="20" customFormat="1" ht="12.75" customHeight="1" x14ac:dyDescent="0.25">
      <c r="A94" s="356" t="s">
        <v>2</v>
      </c>
      <c r="B94" s="317" t="s">
        <v>160</v>
      </c>
      <c r="C94" s="317"/>
      <c r="D94" s="317"/>
      <c r="E94" s="317"/>
      <c r="F94" s="317"/>
      <c r="G94" s="356" t="s">
        <v>4</v>
      </c>
      <c r="H94" s="327" t="s">
        <v>5</v>
      </c>
    </row>
    <row r="95" spans="1:8" s="20" customFormat="1" ht="18.75" customHeight="1" x14ac:dyDescent="0.25">
      <c r="A95" s="356"/>
      <c r="B95" s="244" t="s">
        <v>6</v>
      </c>
      <c r="C95" s="244" t="s">
        <v>120</v>
      </c>
      <c r="D95" s="244" t="s">
        <v>121</v>
      </c>
      <c r="E95" s="244" t="s">
        <v>9</v>
      </c>
      <c r="F95" s="244" t="s">
        <v>10</v>
      </c>
      <c r="G95" s="356"/>
      <c r="H95" s="327"/>
    </row>
    <row r="96" spans="1:8" x14ac:dyDescent="0.25">
      <c r="A96" s="356" t="s">
        <v>204</v>
      </c>
      <c r="B96" s="356"/>
      <c r="C96" s="356"/>
      <c r="D96" s="356"/>
      <c r="E96" s="356"/>
      <c r="F96" s="356"/>
      <c r="G96" s="356"/>
      <c r="H96" s="356"/>
    </row>
    <row r="97" spans="1:8" ht="21.75" customHeight="1" x14ac:dyDescent="0.25">
      <c r="A97" s="4" t="s">
        <v>110</v>
      </c>
      <c r="B97" s="15" t="s">
        <v>164</v>
      </c>
      <c r="C97" s="243">
        <v>1.74</v>
      </c>
      <c r="D97" s="243">
        <v>6.33</v>
      </c>
      <c r="E97" s="243">
        <v>11.16</v>
      </c>
      <c r="F97" s="243">
        <v>111.14</v>
      </c>
      <c r="G97" s="243" t="s">
        <v>111</v>
      </c>
      <c r="H97" s="81" t="s">
        <v>112</v>
      </c>
    </row>
    <row r="98" spans="1:8" ht="12.75" customHeight="1" x14ac:dyDescent="0.25">
      <c r="A98" s="263" t="s">
        <v>255</v>
      </c>
      <c r="B98" s="255">
        <v>100</v>
      </c>
      <c r="C98" s="254">
        <v>16.559999999999999</v>
      </c>
      <c r="D98" s="254">
        <v>12.45</v>
      </c>
      <c r="E98" s="254">
        <v>14.64</v>
      </c>
      <c r="F98" s="254">
        <v>238</v>
      </c>
      <c r="G98" s="267" t="s">
        <v>256</v>
      </c>
      <c r="H98" s="263" t="s">
        <v>257</v>
      </c>
    </row>
    <row r="99" spans="1:8" ht="12" customHeight="1" x14ac:dyDescent="0.25">
      <c r="A99" s="263" t="s">
        <v>82</v>
      </c>
      <c r="B99" s="255">
        <v>180</v>
      </c>
      <c r="C99" s="299">
        <v>4.38</v>
      </c>
      <c r="D99" s="299">
        <v>6.44</v>
      </c>
      <c r="E99" s="299">
        <v>44.02</v>
      </c>
      <c r="F99" s="299">
        <v>251.64</v>
      </c>
      <c r="G99" s="300" t="s">
        <v>83</v>
      </c>
      <c r="H99" s="301" t="s">
        <v>109</v>
      </c>
    </row>
    <row r="100" spans="1:8" ht="12" customHeight="1" x14ac:dyDescent="0.25">
      <c r="A100" s="8" t="s">
        <v>22</v>
      </c>
      <c r="B100" s="15" t="s">
        <v>23</v>
      </c>
      <c r="C100" s="15">
        <v>7.0000000000000007E-2</v>
      </c>
      <c r="D100" s="15">
        <v>0.02</v>
      </c>
      <c r="E100" s="15">
        <v>15</v>
      </c>
      <c r="F100" s="15">
        <v>60</v>
      </c>
      <c r="G100" s="15">
        <v>685</v>
      </c>
      <c r="H100" s="4" t="s">
        <v>24</v>
      </c>
    </row>
    <row r="101" spans="1:8" x14ac:dyDescent="0.25">
      <c r="A101" s="14" t="s">
        <v>42</v>
      </c>
      <c r="B101" s="243">
        <v>20</v>
      </c>
      <c r="C101" s="15">
        <v>1.3</v>
      </c>
      <c r="D101" s="15">
        <v>0.2</v>
      </c>
      <c r="E101" s="15">
        <v>8.6</v>
      </c>
      <c r="F101" s="15">
        <v>43</v>
      </c>
      <c r="G101" s="243" t="s">
        <v>43</v>
      </c>
      <c r="H101" s="55" t="s">
        <v>44</v>
      </c>
    </row>
    <row r="102" spans="1:8" s="20" customFormat="1" x14ac:dyDescent="0.25">
      <c r="A102" s="16" t="s">
        <v>25</v>
      </c>
      <c r="B102" s="244"/>
      <c r="C102" s="233">
        <f>SUM(C97:C101)</f>
        <v>24.049999999999997</v>
      </c>
      <c r="D102" s="233">
        <f>SUM(D97:D101)</f>
        <v>25.44</v>
      </c>
      <c r="E102" s="233">
        <f>SUM(E97:E101)</f>
        <v>93.42</v>
      </c>
      <c r="F102" s="233">
        <f>SUM(F97:F101)</f>
        <v>703.78</v>
      </c>
      <c r="G102" s="244"/>
      <c r="H102" s="55"/>
    </row>
    <row r="103" spans="1:8" x14ac:dyDescent="0.25">
      <c r="A103" s="302" t="s">
        <v>205</v>
      </c>
      <c r="B103" s="303"/>
      <c r="C103" s="303"/>
      <c r="D103" s="303"/>
      <c r="E103" s="303"/>
      <c r="F103" s="303"/>
      <c r="G103" s="303"/>
      <c r="H103" s="304"/>
    </row>
    <row r="104" spans="1:8" x14ac:dyDescent="0.25">
      <c r="A104" s="4" t="s">
        <v>188</v>
      </c>
      <c r="B104" s="44">
        <v>80</v>
      </c>
      <c r="C104" s="243">
        <v>5.95</v>
      </c>
      <c r="D104" s="243">
        <v>6.44</v>
      </c>
      <c r="E104" s="243">
        <v>47.97</v>
      </c>
      <c r="F104" s="243">
        <v>277.69</v>
      </c>
      <c r="G104" s="15" t="s">
        <v>189</v>
      </c>
      <c r="H104" s="78" t="s">
        <v>190</v>
      </c>
    </row>
    <row r="105" spans="1:8" ht="12" customHeight="1" x14ac:dyDescent="0.25">
      <c r="A105" s="23" t="s">
        <v>54</v>
      </c>
      <c r="B105" s="15" t="s">
        <v>55</v>
      </c>
      <c r="C105" s="15">
        <v>0.13</v>
      </c>
      <c r="D105" s="15">
        <v>0.02</v>
      </c>
      <c r="E105" s="15">
        <v>15.2</v>
      </c>
      <c r="F105" s="15">
        <v>62</v>
      </c>
      <c r="G105" s="12">
        <v>686</v>
      </c>
      <c r="H105" s="85" t="s">
        <v>56</v>
      </c>
    </row>
    <row r="106" spans="1:8" s="20" customFormat="1" x14ac:dyDescent="0.25">
      <c r="A106" s="16" t="s">
        <v>25</v>
      </c>
      <c r="B106" s="244"/>
      <c r="C106" s="233">
        <f>SUM(C104:C105)</f>
        <v>6.08</v>
      </c>
      <c r="D106" s="233">
        <f>SUM(D104:D105)</f>
        <v>6.46</v>
      </c>
      <c r="E106" s="233">
        <f>SUM(E104:E105)</f>
        <v>63.17</v>
      </c>
      <c r="F106" s="233">
        <f>SUM(F104:F105)</f>
        <v>339.69</v>
      </c>
      <c r="G106" s="244"/>
      <c r="H106" s="55"/>
    </row>
    <row r="107" spans="1:8" s="20" customFormat="1" x14ac:dyDescent="0.25">
      <c r="A107" s="16" t="s">
        <v>47</v>
      </c>
      <c r="B107" s="244"/>
      <c r="C107" s="233">
        <f>SUM(C102,C106)</f>
        <v>30.129999999999995</v>
      </c>
      <c r="D107" s="233">
        <f t="shared" ref="D107:F107" si="6">SUM(D102,D106)</f>
        <v>31.900000000000002</v>
      </c>
      <c r="E107" s="233">
        <f t="shared" si="6"/>
        <v>156.59</v>
      </c>
      <c r="F107" s="233">
        <f t="shared" si="6"/>
        <v>1043.47</v>
      </c>
      <c r="G107" s="244"/>
      <c r="H107" s="55"/>
    </row>
    <row r="108" spans="1:8" ht="15.75" customHeight="1" x14ac:dyDescent="0.25">
      <c r="A108" s="317" t="s">
        <v>48</v>
      </c>
      <c r="B108" s="317"/>
      <c r="C108" s="317"/>
      <c r="D108" s="317"/>
      <c r="E108" s="317"/>
      <c r="F108" s="317"/>
      <c r="G108" s="317"/>
      <c r="H108" s="317"/>
    </row>
    <row r="109" spans="1:8" s="20" customFormat="1" ht="10.5" customHeight="1" x14ac:dyDescent="0.25">
      <c r="A109" s="307" t="s">
        <v>2</v>
      </c>
      <c r="B109" s="317" t="s">
        <v>160</v>
      </c>
      <c r="C109" s="317"/>
      <c r="D109" s="317"/>
      <c r="E109" s="317"/>
      <c r="F109" s="317"/>
      <c r="G109" s="307" t="s">
        <v>4</v>
      </c>
      <c r="H109" s="323" t="s">
        <v>5</v>
      </c>
    </row>
    <row r="110" spans="1:8" s="20" customFormat="1" ht="16.5" customHeight="1" x14ac:dyDescent="0.25">
      <c r="A110" s="308"/>
      <c r="B110" s="2" t="s">
        <v>6</v>
      </c>
      <c r="C110" s="232" t="s">
        <v>120</v>
      </c>
      <c r="D110" s="232" t="s">
        <v>121</v>
      </c>
      <c r="E110" s="232" t="s">
        <v>9</v>
      </c>
      <c r="F110" s="125" t="s">
        <v>10</v>
      </c>
      <c r="G110" s="308"/>
      <c r="H110" s="324"/>
    </row>
    <row r="111" spans="1:8" x14ac:dyDescent="0.25">
      <c r="A111" s="309" t="s">
        <v>204</v>
      </c>
      <c r="B111" s="310"/>
      <c r="C111" s="311"/>
      <c r="D111" s="311"/>
      <c r="E111" s="311"/>
      <c r="F111" s="311"/>
      <c r="G111" s="310"/>
      <c r="H111" s="312"/>
    </row>
    <row r="112" spans="1:8" ht="12" customHeight="1" x14ac:dyDescent="0.25">
      <c r="A112" s="4" t="s">
        <v>57</v>
      </c>
      <c r="B112" s="243" t="s">
        <v>191</v>
      </c>
      <c r="C112" s="243">
        <v>2.46</v>
      </c>
      <c r="D112" s="243">
        <v>6.95</v>
      </c>
      <c r="E112" s="243">
        <v>8.6999999999999993</v>
      </c>
      <c r="F112" s="243">
        <v>107.28</v>
      </c>
      <c r="G112" s="243" t="s">
        <v>59</v>
      </c>
      <c r="H112" s="78" t="s">
        <v>60</v>
      </c>
    </row>
    <row r="113" spans="1:8" ht="12.75" customHeight="1" x14ac:dyDescent="0.25">
      <c r="A113" s="8" t="s">
        <v>49</v>
      </c>
      <c r="B113" s="126">
        <v>100</v>
      </c>
      <c r="C113" s="230">
        <v>12.78</v>
      </c>
      <c r="D113" s="230">
        <v>13.2</v>
      </c>
      <c r="E113" s="230">
        <v>13.7</v>
      </c>
      <c r="F113" s="230">
        <v>223.88</v>
      </c>
      <c r="G113" s="46" t="s">
        <v>50</v>
      </c>
      <c r="H113" s="118" t="s">
        <v>51</v>
      </c>
    </row>
    <row r="114" spans="1:8" ht="11.25" customHeight="1" x14ac:dyDescent="0.25">
      <c r="A114" s="14" t="s">
        <v>52</v>
      </c>
      <c r="B114" s="243">
        <v>180</v>
      </c>
      <c r="C114" s="243">
        <v>3.4</v>
      </c>
      <c r="D114" s="243">
        <v>5.2</v>
      </c>
      <c r="E114" s="243">
        <v>27.6</v>
      </c>
      <c r="F114" s="243">
        <v>170.8</v>
      </c>
      <c r="G114" s="243">
        <v>310</v>
      </c>
      <c r="H114" s="78" t="s">
        <v>53</v>
      </c>
    </row>
    <row r="115" spans="1:8" ht="12" customHeight="1" x14ac:dyDescent="0.25">
      <c r="A115" s="23" t="s">
        <v>54</v>
      </c>
      <c r="B115" s="15" t="s">
        <v>55</v>
      </c>
      <c r="C115" s="15">
        <v>0.13</v>
      </c>
      <c r="D115" s="15">
        <v>0.02</v>
      </c>
      <c r="E115" s="15">
        <v>15.2</v>
      </c>
      <c r="F115" s="15">
        <v>62</v>
      </c>
      <c r="G115" s="12">
        <v>686</v>
      </c>
      <c r="H115" s="85" t="s">
        <v>56</v>
      </c>
    </row>
    <row r="116" spans="1:8" x14ac:dyDescent="0.25">
      <c r="A116" s="14" t="s">
        <v>42</v>
      </c>
      <c r="B116" s="243">
        <v>20</v>
      </c>
      <c r="C116" s="15">
        <v>1.3</v>
      </c>
      <c r="D116" s="15">
        <v>0.2</v>
      </c>
      <c r="E116" s="15">
        <v>8.6</v>
      </c>
      <c r="F116" s="15">
        <v>43</v>
      </c>
      <c r="G116" s="243" t="s">
        <v>43</v>
      </c>
      <c r="H116" s="55" t="s">
        <v>44</v>
      </c>
    </row>
    <row r="117" spans="1:8" x14ac:dyDescent="0.25">
      <c r="A117" s="16" t="s">
        <v>25</v>
      </c>
      <c r="B117" s="244"/>
      <c r="C117" s="233">
        <f>SUM(C112:C116)</f>
        <v>20.069999999999997</v>
      </c>
      <c r="D117" s="233">
        <f>SUM(D112:D116)</f>
        <v>25.569999999999997</v>
      </c>
      <c r="E117" s="233">
        <f>SUM(E112:E116)</f>
        <v>73.8</v>
      </c>
      <c r="F117" s="233">
        <f>SUM(F112:F116)</f>
        <v>606.96</v>
      </c>
      <c r="G117" s="244"/>
      <c r="H117" s="55"/>
    </row>
    <row r="118" spans="1:8" x14ac:dyDescent="0.25">
      <c r="A118" s="302" t="s">
        <v>205</v>
      </c>
      <c r="B118" s="303"/>
      <c r="C118" s="303"/>
      <c r="D118" s="303"/>
      <c r="E118" s="303"/>
      <c r="F118" s="303"/>
      <c r="G118" s="303"/>
      <c r="H118" s="304"/>
    </row>
    <row r="119" spans="1:8" ht="12.75" customHeight="1" x14ac:dyDescent="0.25">
      <c r="A119" s="23" t="s">
        <v>192</v>
      </c>
      <c r="B119" s="243">
        <v>75</v>
      </c>
      <c r="C119" s="243">
        <v>7.73</v>
      </c>
      <c r="D119" s="243">
        <v>9.5</v>
      </c>
      <c r="E119" s="243">
        <v>27.69</v>
      </c>
      <c r="F119" s="243">
        <v>225.22</v>
      </c>
      <c r="G119" s="10" t="s">
        <v>193</v>
      </c>
      <c r="H119" s="8" t="s">
        <v>194</v>
      </c>
    </row>
    <row r="120" spans="1:8" ht="12" customHeight="1" x14ac:dyDescent="0.25">
      <c r="A120" s="8" t="s">
        <v>22</v>
      </c>
      <c r="B120" s="12" t="s">
        <v>23</v>
      </c>
      <c r="C120" s="12">
        <v>7.0000000000000007E-2</v>
      </c>
      <c r="D120" s="12">
        <v>0.02</v>
      </c>
      <c r="E120" s="12">
        <v>15</v>
      </c>
      <c r="F120" s="12">
        <v>60</v>
      </c>
      <c r="G120" s="12">
        <v>685</v>
      </c>
      <c r="H120" s="34" t="s">
        <v>24</v>
      </c>
    </row>
    <row r="121" spans="1:8" s="20" customFormat="1" x14ac:dyDescent="0.25">
      <c r="A121" s="16" t="s">
        <v>25</v>
      </c>
      <c r="B121" s="244"/>
      <c r="C121" s="233">
        <f>SUM(C119:C120)</f>
        <v>7.8000000000000007</v>
      </c>
      <c r="D121" s="233">
        <f>SUM(D119:D120)</f>
        <v>9.52</v>
      </c>
      <c r="E121" s="233">
        <f>SUM(E119:E120)</f>
        <v>42.69</v>
      </c>
      <c r="F121" s="233">
        <f>SUM(F119:F120)</f>
        <v>285.22000000000003</v>
      </c>
      <c r="G121" s="244"/>
      <c r="H121" s="55"/>
    </row>
    <row r="122" spans="1:8" s="20" customFormat="1" x14ac:dyDescent="0.25">
      <c r="A122" s="16" t="s">
        <v>47</v>
      </c>
      <c r="B122" s="244"/>
      <c r="C122" s="233">
        <f>SUM(C117,C121)</f>
        <v>27.869999999999997</v>
      </c>
      <c r="D122" s="233">
        <f t="shared" ref="D122:F122" si="7">SUM(D117,D121)</f>
        <v>35.089999999999996</v>
      </c>
      <c r="E122" s="233">
        <f t="shared" si="7"/>
        <v>116.49</v>
      </c>
      <c r="F122" s="233">
        <f t="shared" si="7"/>
        <v>892.18000000000006</v>
      </c>
      <c r="G122" s="244"/>
      <c r="H122" s="55"/>
    </row>
    <row r="123" spans="1:8" ht="15.75" customHeight="1" x14ac:dyDescent="0.25">
      <c r="A123" s="349" t="s">
        <v>70</v>
      </c>
      <c r="B123" s="303"/>
      <c r="C123" s="303"/>
      <c r="D123" s="303"/>
      <c r="E123" s="303"/>
      <c r="F123" s="303"/>
      <c r="G123" s="313"/>
      <c r="H123" s="350"/>
    </row>
    <row r="124" spans="1:8" s="20" customFormat="1" ht="10.5" customHeight="1" x14ac:dyDescent="0.25">
      <c r="A124" s="307" t="s">
        <v>2</v>
      </c>
      <c r="B124" s="317" t="s">
        <v>160</v>
      </c>
      <c r="C124" s="317"/>
      <c r="D124" s="317"/>
      <c r="E124" s="317"/>
      <c r="F124" s="317"/>
      <c r="G124" s="307" t="s">
        <v>4</v>
      </c>
      <c r="H124" s="323" t="s">
        <v>5</v>
      </c>
    </row>
    <row r="125" spans="1:8" s="20" customFormat="1" ht="16.5" customHeight="1" x14ac:dyDescent="0.25">
      <c r="A125" s="308"/>
      <c r="B125" s="2" t="s">
        <v>6</v>
      </c>
      <c r="C125" s="232" t="s">
        <v>120</v>
      </c>
      <c r="D125" s="232" t="s">
        <v>121</v>
      </c>
      <c r="E125" s="232" t="s">
        <v>9</v>
      </c>
      <c r="F125" s="125" t="s">
        <v>10</v>
      </c>
      <c r="G125" s="308"/>
      <c r="H125" s="324"/>
    </row>
    <row r="126" spans="1:8" x14ac:dyDescent="0.25">
      <c r="A126" s="309" t="s">
        <v>204</v>
      </c>
      <c r="B126" s="310"/>
      <c r="C126" s="311"/>
      <c r="D126" s="311"/>
      <c r="E126" s="311"/>
      <c r="F126" s="311"/>
      <c r="G126" s="310"/>
      <c r="H126" s="312"/>
    </row>
    <row r="127" spans="1:8" ht="21.75" customHeight="1" x14ac:dyDescent="0.25">
      <c r="A127" s="14" t="s">
        <v>76</v>
      </c>
      <c r="B127" s="15" t="s">
        <v>164</v>
      </c>
      <c r="C127" s="243">
        <v>1.51</v>
      </c>
      <c r="D127" s="243">
        <v>6.39</v>
      </c>
      <c r="E127" s="243">
        <v>7.99</v>
      </c>
      <c r="F127" s="243">
        <v>94.43</v>
      </c>
      <c r="G127" s="243" t="s">
        <v>77</v>
      </c>
      <c r="H127" s="78" t="s">
        <v>78</v>
      </c>
    </row>
    <row r="128" spans="1:8" ht="23.25" customHeight="1" x14ac:dyDescent="0.25">
      <c r="A128" s="4" t="s">
        <v>31</v>
      </c>
      <c r="B128" s="15">
        <v>100</v>
      </c>
      <c r="C128" s="15">
        <v>12</v>
      </c>
      <c r="D128" s="15">
        <v>22</v>
      </c>
      <c r="E128" s="15">
        <v>0</v>
      </c>
      <c r="F128" s="15">
        <v>246</v>
      </c>
      <c r="G128" s="15" t="s">
        <v>32</v>
      </c>
      <c r="H128" s="78" t="s">
        <v>33</v>
      </c>
    </row>
    <row r="129" spans="1:8" ht="12" customHeight="1" x14ac:dyDescent="0.25">
      <c r="A129" s="4" t="s">
        <v>150</v>
      </c>
      <c r="B129" s="15">
        <v>180</v>
      </c>
      <c r="C129" s="243">
        <v>6.62</v>
      </c>
      <c r="D129" s="243">
        <v>5.42</v>
      </c>
      <c r="E129" s="243">
        <v>31.73</v>
      </c>
      <c r="F129" s="243">
        <v>202.14</v>
      </c>
      <c r="G129" s="10" t="s">
        <v>35</v>
      </c>
      <c r="H129" s="55" t="s">
        <v>36</v>
      </c>
    </row>
    <row r="130" spans="1:8" ht="12" customHeight="1" x14ac:dyDescent="0.25">
      <c r="A130" s="4" t="s">
        <v>137</v>
      </c>
      <c r="B130" s="15">
        <v>200</v>
      </c>
      <c r="C130" s="12">
        <v>0</v>
      </c>
      <c r="D130" s="12">
        <v>0</v>
      </c>
      <c r="E130" s="12">
        <v>19.97</v>
      </c>
      <c r="F130" s="12">
        <v>76</v>
      </c>
      <c r="G130" s="15" t="s">
        <v>138</v>
      </c>
      <c r="H130" s="78" t="s">
        <v>139</v>
      </c>
    </row>
    <row r="131" spans="1:8" x14ac:dyDescent="0.25">
      <c r="A131" s="14" t="s">
        <v>42</v>
      </c>
      <c r="B131" s="243">
        <v>20</v>
      </c>
      <c r="C131" s="15">
        <v>1.3</v>
      </c>
      <c r="D131" s="15">
        <v>0.2</v>
      </c>
      <c r="E131" s="15">
        <v>8.6</v>
      </c>
      <c r="F131" s="15">
        <v>43</v>
      </c>
      <c r="G131" s="243" t="s">
        <v>43</v>
      </c>
      <c r="H131" s="55" t="s">
        <v>44</v>
      </c>
    </row>
    <row r="132" spans="1:8" x14ac:dyDescent="0.25">
      <c r="A132" s="16" t="s">
        <v>25</v>
      </c>
      <c r="B132" s="244"/>
      <c r="C132" s="233">
        <f>SUM(C127:C131)</f>
        <v>21.43</v>
      </c>
      <c r="D132" s="233">
        <f>SUM(D127:D131)</f>
        <v>34.010000000000005</v>
      </c>
      <c r="E132" s="233">
        <f>SUM(E127:E131)</f>
        <v>68.289999999999992</v>
      </c>
      <c r="F132" s="233">
        <f>SUM(F127:F131)</f>
        <v>661.56999999999994</v>
      </c>
      <c r="G132" s="244"/>
      <c r="H132" s="55"/>
    </row>
    <row r="133" spans="1:8" x14ac:dyDescent="0.25">
      <c r="A133" s="302" t="s">
        <v>205</v>
      </c>
      <c r="B133" s="303"/>
      <c r="C133" s="303"/>
      <c r="D133" s="303"/>
      <c r="E133" s="303"/>
      <c r="F133" s="303"/>
      <c r="G133" s="303"/>
      <c r="H133" s="304"/>
    </row>
    <row r="134" spans="1:8" ht="12.75" customHeight="1" x14ac:dyDescent="0.2">
      <c r="A134" s="4" t="s">
        <v>210</v>
      </c>
      <c r="B134" s="243">
        <v>60</v>
      </c>
      <c r="C134" s="243">
        <v>7.38</v>
      </c>
      <c r="D134" s="243">
        <v>4.38</v>
      </c>
      <c r="E134" s="243">
        <v>23.34</v>
      </c>
      <c r="F134" s="243">
        <v>161.6</v>
      </c>
      <c r="G134" s="32">
        <v>410</v>
      </c>
      <c r="H134" s="11" t="s">
        <v>211</v>
      </c>
    </row>
    <row r="135" spans="1:8" ht="12" customHeight="1" x14ac:dyDescent="0.25">
      <c r="A135" s="23" t="s">
        <v>54</v>
      </c>
      <c r="B135" s="15" t="s">
        <v>55</v>
      </c>
      <c r="C135" s="15">
        <v>0.13</v>
      </c>
      <c r="D135" s="15">
        <v>0.02</v>
      </c>
      <c r="E135" s="15">
        <v>15.2</v>
      </c>
      <c r="F135" s="15">
        <v>62</v>
      </c>
      <c r="G135" s="12">
        <v>686</v>
      </c>
      <c r="H135" s="85" t="s">
        <v>56</v>
      </c>
    </row>
    <row r="136" spans="1:8" s="20" customFormat="1" x14ac:dyDescent="0.25">
      <c r="A136" s="16" t="s">
        <v>25</v>
      </c>
      <c r="B136" s="244"/>
      <c r="C136" s="233">
        <f>SUM(C134:C135)</f>
        <v>7.51</v>
      </c>
      <c r="D136" s="233">
        <f>SUM(D134:D135)</f>
        <v>4.3999999999999995</v>
      </c>
      <c r="E136" s="233">
        <f>SUM(E134:E135)</f>
        <v>38.54</v>
      </c>
      <c r="F136" s="233">
        <f>SUM(F134:F135)</f>
        <v>223.6</v>
      </c>
      <c r="G136" s="244"/>
      <c r="H136" s="55"/>
    </row>
    <row r="137" spans="1:8" s="20" customFormat="1" x14ac:dyDescent="0.25">
      <c r="A137" s="16" t="s">
        <v>47</v>
      </c>
      <c r="B137" s="244"/>
      <c r="C137" s="233">
        <f>SUM(C132,C136)</f>
        <v>28.939999999999998</v>
      </c>
      <c r="D137" s="233">
        <f t="shared" ref="D137:F137" si="8">SUM(D132,D136)</f>
        <v>38.410000000000004</v>
      </c>
      <c r="E137" s="233">
        <f t="shared" si="8"/>
        <v>106.82999999999998</v>
      </c>
      <c r="F137" s="233">
        <f t="shared" si="8"/>
        <v>885.17</v>
      </c>
      <c r="G137" s="244"/>
      <c r="H137" s="55"/>
    </row>
    <row r="138" spans="1:8" ht="15" customHeight="1" x14ac:dyDescent="0.25">
      <c r="A138" s="349" t="s">
        <v>88</v>
      </c>
      <c r="B138" s="303"/>
      <c r="C138" s="303"/>
      <c r="D138" s="303"/>
      <c r="E138" s="303"/>
      <c r="F138" s="303"/>
      <c r="G138" s="313"/>
      <c r="H138" s="350"/>
    </row>
    <row r="139" spans="1:8" s="20" customFormat="1" ht="10.5" customHeight="1" x14ac:dyDescent="0.25">
      <c r="A139" s="307" t="s">
        <v>2</v>
      </c>
      <c r="B139" s="317" t="s">
        <v>160</v>
      </c>
      <c r="C139" s="317"/>
      <c r="D139" s="317"/>
      <c r="E139" s="317"/>
      <c r="F139" s="317"/>
      <c r="G139" s="307" t="s">
        <v>4</v>
      </c>
      <c r="H139" s="323" t="s">
        <v>5</v>
      </c>
    </row>
    <row r="140" spans="1:8" s="20" customFormat="1" ht="17.25" customHeight="1" x14ac:dyDescent="0.25">
      <c r="A140" s="308"/>
      <c r="B140" s="2" t="s">
        <v>6</v>
      </c>
      <c r="C140" s="232" t="s">
        <v>120</v>
      </c>
      <c r="D140" s="232" t="s">
        <v>121</v>
      </c>
      <c r="E140" s="232" t="s">
        <v>9</v>
      </c>
      <c r="F140" s="125" t="s">
        <v>10</v>
      </c>
      <c r="G140" s="308"/>
      <c r="H140" s="324"/>
    </row>
    <row r="141" spans="1:8" x14ac:dyDescent="0.25">
      <c r="A141" s="309" t="s">
        <v>204</v>
      </c>
      <c r="B141" s="310"/>
      <c r="C141" s="311"/>
      <c r="D141" s="311"/>
      <c r="E141" s="311"/>
      <c r="F141" s="311"/>
      <c r="G141" s="310"/>
      <c r="H141" s="312"/>
    </row>
    <row r="142" spans="1:8" ht="14.25" customHeight="1" x14ac:dyDescent="0.25">
      <c r="A142" s="4" t="s">
        <v>27</v>
      </c>
      <c r="B142" s="126" t="s">
        <v>164</v>
      </c>
      <c r="C142" s="230">
        <v>2</v>
      </c>
      <c r="D142" s="230">
        <v>6.59</v>
      </c>
      <c r="E142" s="230">
        <v>10.45</v>
      </c>
      <c r="F142" s="230">
        <v>108.33</v>
      </c>
      <c r="G142" s="243" t="s">
        <v>29</v>
      </c>
      <c r="H142" s="8" t="s">
        <v>30</v>
      </c>
    </row>
    <row r="143" spans="1:8" x14ac:dyDescent="0.25">
      <c r="A143" s="47" t="s">
        <v>154</v>
      </c>
      <c r="B143" s="243">
        <v>100</v>
      </c>
      <c r="C143" s="243">
        <v>14.57</v>
      </c>
      <c r="D143" s="243">
        <v>15.5</v>
      </c>
      <c r="E143" s="243">
        <v>14</v>
      </c>
      <c r="F143" s="243">
        <v>255</v>
      </c>
      <c r="G143" s="243" t="s">
        <v>155</v>
      </c>
      <c r="H143" s="78" t="s">
        <v>156</v>
      </c>
    </row>
    <row r="144" spans="1:8" x14ac:dyDescent="0.25">
      <c r="A144" s="4" t="s">
        <v>135</v>
      </c>
      <c r="B144" s="12">
        <v>180</v>
      </c>
      <c r="C144" s="12">
        <v>3.1</v>
      </c>
      <c r="D144" s="12">
        <v>13.3</v>
      </c>
      <c r="E144" s="12">
        <v>15.37</v>
      </c>
      <c r="F144" s="12">
        <v>196.2</v>
      </c>
      <c r="G144" s="15">
        <v>541</v>
      </c>
      <c r="H144" s="78" t="s">
        <v>136</v>
      </c>
    </row>
    <row r="145" spans="1:8" ht="12" customHeight="1" x14ac:dyDescent="0.25">
      <c r="A145" s="23" t="s">
        <v>54</v>
      </c>
      <c r="B145" s="15" t="s">
        <v>55</v>
      </c>
      <c r="C145" s="15">
        <v>0.13</v>
      </c>
      <c r="D145" s="15">
        <v>0.02</v>
      </c>
      <c r="E145" s="15">
        <v>15.2</v>
      </c>
      <c r="F145" s="15">
        <v>62</v>
      </c>
      <c r="G145" s="12">
        <v>686</v>
      </c>
      <c r="H145" s="85" t="s">
        <v>56</v>
      </c>
    </row>
    <row r="146" spans="1:8" x14ac:dyDescent="0.25">
      <c r="A146" s="14" t="s">
        <v>42</v>
      </c>
      <c r="B146" s="243">
        <v>20</v>
      </c>
      <c r="C146" s="15">
        <v>1.3</v>
      </c>
      <c r="D146" s="15">
        <v>0.2</v>
      </c>
      <c r="E146" s="15">
        <v>8.6</v>
      </c>
      <c r="F146" s="15">
        <v>43</v>
      </c>
      <c r="G146" s="243" t="s">
        <v>43</v>
      </c>
      <c r="H146" s="55" t="s">
        <v>44</v>
      </c>
    </row>
    <row r="147" spans="1:8" x14ac:dyDescent="0.25">
      <c r="A147" s="16" t="s">
        <v>25</v>
      </c>
      <c r="B147" s="244"/>
      <c r="C147" s="233">
        <f>SUM(C142:C146)</f>
        <v>21.1</v>
      </c>
      <c r="D147" s="233">
        <f>SUM(D142:D146)</f>
        <v>35.610000000000007</v>
      </c>
      <c r="E147" s="233">
        <f>SUM(E142:E146)</f>
        <v>63.62</v>
      </c>
      <c r="F147" s="233">
        <f>SUM(F142:F146)</f>
        <v>664.53</v>
      </c>
      <c r="G147" s="244"/>
      <c r="H147" s="55"/>
    </row>
    <row r="148" spans="1:8" x14ac:dyDescent="0.25">
      <c r="A148" s="302" t="s">
        <v>205</v>
      </c>
      <c r="B148" s="303"/>
      <c r="C148" s="303"/>
      <c r="D148" s="303"/>
      <c r="E148" s="303"/>
      <c r="F148" s="303"/>
      <c r="G148" s="303"/>
      <c r="H148" s="304"/>
    </row>
    <row r="149" spans="1:8" ht="12.75" customHeight="1" x14ac:dyDescent="0.2">
      <c r="A149" s="8" t="s">
        <v>166</v>
      </c>
      <c r="B149" s="9">
        <v>60</v>
      </c>
      <c r="C149" s="243">
        <v>5.86</v>
      </c>
      <c r="D149" s="243">
        <v>6.96</v>
      </c>
      <c r="E149" s="243">
        <v>17.54</v>
      </c>
      <c r="F149" s="243">
        <v>158.41</v>
      </c>
      <c r="G149" s="10" t="s">
        <v>167</v>
      </c>
      <c r="H149" s="11" t="s">
        <v>168</v>
      </c>
    </row>
    <row r="150" spans="1:8" ht="12" customHeight="1" x14ac:dyDescent="0.25">
      <c r="A150" s="8" t="s">
        <v>22</v>
      </c>
      <c r="B150" s="12" t="s">
        <v>23</v>
      </c>
      <c r="C150" s="12">
        <v>7.0000000000000007E-2</v>
      </c>
      <c r="D150" s="12">
        <v>0.02</v>
      </c>
      <c r="E150" s="12">
        <v>15</v>
      </c>
      <c r="F150" s="12">
        <v>60</v>
      </c>
      <c r="G150" s="12">
        <v>685</v>
      </c>
      <c r="H150" s="34" t="s">
        <v>24</v>
      </c>
    </row>
    <row r="151" spans="1:8" s="20" customFormat="1" x14ac:dyDescent="0.25">
      <c r="A151" s="16" t="s">
        <v>25</v>
      </c>
      <c r="B151" s="244"/>
      <c r="C151" s="233">
        <f>SUM(C149:C150)</f>
        <v>5.9300000000000006</v>
      </c>
      <c r="D151" s="233">
        <f>SUM(D149:D150)</f>
        <v>6.9799999999999995</v>
      </c>
      <c r="E151" s="233">
        <f>SUM(E149:E150)</f>
        <v>32.54</v>
      </c>
      <c r="F151" s="233">
        <f>SUM(F149:F150)</f>
        <v>218.41</v>
      </c>
      <c r="G151" s="244"/>
      <c r="H151" s="55"/>
    </row>
    <row r="152" spans="1:8" s="20" customFormat="1" x14ac:dyDescent="0.25">
      <c r="A152" s="16" t="s">
        <v>47</v>
      </c>
      <c r="B152" s="244"/>
      <c r="C152" s="233">
        <f>SUM(C147,C151)</f>
        <v>27.03</v>
      </c>
      <c r="D152" s="233">
        <f t="shared" ref="D152:F152" si="9">SUM(D147,D151)</f>
        <v>42.59</v>
      </c>
      <c r="E152" s="233">
        <f t="shared" si="9"/>
        <v>96.16</v>
      </c>
      <c r="F152" s="233">
        <f t="shared" si="9"/>
        <v>882.93999999999994</v>
      </c>
      <c r="G152" s="244"/>
      <c r="H152" s="55"/>
    </row>
    <row r="153" spans="1:8" ht="14.25" customHeight="1" x14ac:dyDescent="0.25">
      <c r="A153" s="349" t="s">
        <v>105</v>
      </c>
      <c r="B153" s="303"/>
      <c r="C153" s="303"/>
      <c r="D153" s="303"/>
      <c r="E153" s="303"/>
      <c r="F153" s="303"/>
      <c r="G153" s="313"/>
      <c r="H153" s="350"/>
    </row>
    <row r="154" spans="1:8" s="20" customFormat="1" ht="10.5" customHeight="1" x14ac:dyDescent="0.25">
      <c r="A154" s="307" t="s">
        <v>2</v>
      </c>
      <c r="B154" s="317" t="s">
        <v>160</v>
      </c>
      <c r="C154" s="317"/>
      <c r="D154" s="317"/>
      <c r="E154" s="317"/>
      <c r="F154" s="317"/>
      <c r="G154" s="307" t="s">
        <v>4</v>
      </c>
      <c r="H154" s="323" t="s">
        <v>5</v>
      </c>
    </row>
    <row r="155" spans="1:8" s="20" customFormat="1" ht="16.5" customHeight="1" x14ac:dyDescent="0.25">
      <c r="A155" s="308"/>
      <c r="B155" s="2" t="s">
        <v>6</v>
      </c>
      <c r="C155" s="232" t="s">
        <v>120</v>
      </c>
      <c r="D155" s="232" t="s">
        <v>121</v>
      </c>
      <c r="E155" s="232" t="s">
        <v>9</v>
      </c>
      <c r="F155" s="125" t="s">
        <v>10</v>
      </c>
      <c r="G155" s="308"/>
      <c r="H155" s="324"/>
    </row>
    <row r="156" spans="1:8" x14ac:dyDescent="0.25">
      <c r="A156" s="309" t="s">
        <v>204</v>
      </c>
      <c r="B156" s="310"/>
      <c r="C156" s="311"/>
      <c r="D156" s="311"/>
      <c r="E156" s="311"/>
      <c r="F156" s="311"/>
      <c r="G156" s="310"/>
      <c r="H156" s="312"/>
    </row>
    <row r="157" spans="1:8" ht="21.75" customHeight="1" x14ac:dyDescent="0.25">
      <c r="A157" s="261" t="s">
        <v>258</v>
      </c>
      <c r="B157" s="298">
        <v>250</v>
      </c>
      <c r="C157" s="254">
        <v>2.0299999999999998</v>
      </c>
      <c r="D157" s="254">
        <v>2.74</v>
      </c>
      <c r="E157" s="254">
        <v>16.27</v>
      </c>
      <c r="F157" s="254">
        <v>96.41</v>
      </c>
      <c r="G157" s="258" t="s">
        <v>259</v>
      </c>
      <c r="H157" s="263" t="s">
        <v>260</v>
      </c>
    </row>
    <row r="158" spans="1:8" ht="10.5" customHeight="1" x14ac:dyDescent="0.25">
      <c r="A158" s="8" t="s">
        <v>106</v>
      </c>
      <c r="B158" s="5">
        <v>100</v>
      </c>
      <c r="C158" s="243">
        <v>12.3</v>
      </c>
      <c r="D158" s="243">
        <v>15.8</v>
      </c>
      <c r="E158" s="243">
        <v>11.3</v>
      </c>
      <c r="F158" s="243">
        <v>239.86</v>
      </c>
      <c r="G158" s="60" t="s">
        <v>107</v>
      </c>
      <c r="H158" s="55" t="s">
        <v>108</v>
      </c>
    </row>
    <row r="159" spans="1:8" ht="12" customHeight="1" x14ac:dyDescent="0.25">
      <c r="A159" s="14" t="s">
        <v>64</v>
      </c>
      <c r="B159" s="12">
        <v>180</v>
      </c>
      <c r="C159" s="12">
        <v>10.32</v>
      </c>
      <c r="D159" s="12">
        <v>7.31</v>
      </c>
      <c r="E159" s="12">
        <v>46.37</v>
      </c>
      <c r="F159" s="12">
        <v>292.5</v>
      </c>
      <c r="G159" s="12" t="s">
        <v>65</v>
      </c>
      <c r="H159" s="100" t="s">
        <v>66</v>
      </c>
    </row>
    <row r="160" spans="1:8" ht="11.25" customHeight="1" x14ac:dyDescent="0.25">
      <c r="A160" s="4" t="s">
        <v>39</v>
      </c>
      <c r="B160" s="15">
        <v>200</v>
      </c>
      <c r="C160" s="243">
        <v>0.15</v>
      </c>
      <c r="D160" s="243">
        <v>0.06</v>
      </c>
      <c r="E160" s="243">
        <v>20.65</v>
      </c>
      <c r="F160" s="243">
        <v>82.9</v>
      </c>
      <c r="G160" s="243" t="s">
        <v>40</v>
      </c>
      <c r="H160" s="78" t="s">
        <v>41</v>
      </c>
    </row>
    <row r="161" spans="1:8" x14ac:dyDescent="0.25">
      <c r="A161" s="14" t="s">
        <v>42</v>
      </c>
      <c r="B161" s="243">
        <v>20</v>
      </c>
      <c r="C161" s="15">
        <v>1.3</v>
      </c>
      <c r="D161" s="15">
        <v>0.2</v>
      </c>
      <c r="E161" s="15">
        <v>8.6</v>
      </c>
      <c r="F161" s="15">
        <v>43</v>
      </c>
      <c r="G161" s="243" t="s">
        <v>43</v>
      </c>
      <c r="H161" s="55" t="s">
        <v>44</v>
      </c>
    </row>
    <row r="162" spans="1:8" x14ac:dyDescent="0.25">
      <c r="A162" s="16" t="s">
        <v>25</v>
      </c>
      <c r="B162" s="244"/>
      <c r="C162" s="233">
        <f>SUM(C157:C161)</f>
        <v>26.099999999999998</v>
      </c>
      <c r="D162" s="233">
        <f>SUM(D157:D161)</f>
        <v>26.109999999999996</v>
      </c>
      <c r="E162" s="233">
        <f>SUM(E157:E161)</f>
        <v>103.19</v>
      </c>
      <c r="F162" s="233">
        <f>SUM(F157:F161)</f>
        <v>754.67</v>
      </c>
      <c r="G162" s="244"/>
      <c r="H162" s="55"/>
    </row>
    <row r="163" spans="1:8" x14ac:dyDescent="0.25">
      <c r="A163" s="302" t="s">
        <v>205</v>
      </c>
      <c r="B163" s="303"/>
      <c r="C163" s="303"/>
      <c r="D163" s="303"/>
      <c r="E163" s="303"/>
      <c r="F163" s="303"/>
      <c r="G163" s="303"/>
      <c r="H163" s="304"/>
    </row>
    <row r="164" spans="1:8" x14ac:dyDescent="0.2">
      <c r="A164" s="23" t="s">
        <v>214</v>
      </c>
      <c r="B164" s="5">
        <v>50</v>
      </c>
      <c r="C164" s="243">
        <v>4.18</v>
      </c>
      <c r="D164" s="243">
        <v>1.6</v>
      </c>
      <c r="E164" s="243">
        <v>22.42</v>
      </c>
      <c r="F164" s="243">
        <v>120.83</v>
      </c>
      <c r="G164" s="10">
        <v>428</v>
      </c>
      <c r="H164" s="11" t="s">
        <v>215</v>
      </c>
    </row>
    <row r="165" spans="1:8" ht="11.25" customHeight="1" x14ac:dyDescent="0.25">
      <c r="A165" s="23" t="s">
        <v>54</v>
      </c>
      <c r="B165" s="15" t="s">
        <v>55</v>
      </c>
      <c r="C165" s="15">
        <v>0.13</v>
      </c>
      <c r="D165" s="15">
        <v>0.02</v>
      </c>
      <c r="E165" s="15">
        <v>15.2</v>
      </c>
      <c r="F165" s="15">
        <v>62</v>
      </c>
      <c r="G165" s="12">
        <v>686</v>
      </c>
      <c r="H165" s="85" t="s">
        <v>56</v>
      </c>
    </row>
    <row r="166" spans="1:8" s="20" customFormat="1" x14ac:dyDescent="0.25">
      <c r="A166" s="16" t="s">
        <v>25</v>
      </c>
      <c r="B166" s="244"/>
      <c r="C166" s="233">
        <f>SUM(C164:C165)</f>
        <v>4.3099999999999996</v>
      </c>
      <c r="D166" s="233">
        <f>SUM(D164:D165)</f>
        <v>1.62</v>
      </c>
      <c r="E166" s="233">
        <f>SUM(E164:E165)</f>
        <v>37.620000000000005</v>
      </c>
      <c r="F166" s="233">
        <f>SUM(F164:F165)</f>
        <v>182.82999999999998</v>
      </c>
      <c r="G166" s="244"/>
      <c r="H166" s="55"/>
    </row>
    <row r="167" spans="1:8" s="20" customFormat="1" x14ac:dyDescent="0.25">
      <c r="A167" s="16" t="s">
        <v>47</v>
      </c>
      <c r="B167" s="244"/>
      <c r="C167" s="233">
        <f>SUM(C162,C166)</f>
        <v>30.409999999999997</v>
      </c>
      <c r="D167" s="233">
        <f t="shared" ref="D167:F167" si="10">SUM(D162,D166)</f>
        <v>27.729999999999997</v>
      </c>
      <c r="E167" s="233">
        <f t="shared" si="10"/>
        <v>140.81</v>
      </c>
      <c r="F167" s="233">
        <f t="shared" si="10"/>
        <v>937.5</v>
      </c>
      <c r="G167" s="244"/>
      <c r="H167" s="55"/>
    </row>
    <row r="168" spans="1:8" ht="15.75" customHeight="1" x14ac:dyDescent="0.25">
      <c r="A168" s="317" t="s">
        <v>119</v>
      </c>
      <c r="B168" s="317"/>
      <c r="C168" s="317"/>
      <c r="D168" s="317"/>
      <c r="E168" s="317"/>
      <c r="F168" s="317"/>
      <c r="G168" s="317"/>
      <c r="H168" s="317"/>
    </row>
    <row r="169" spans="1:8" s="20" customFormat="1" ht="10.5" customHeight="1" x14ac:dyDescent="0.25">
      <c r="A169" s="307" t="s">
        <v>2</v>
      </c>
      <c r="B169" s="317" t="s">
        <v>160</v>
      </c>
      <c r="C169" s="317"/>
      <c r="D169" s="317"/>
      <c r="E169" s="317"/>
      <c r="F169" s="317"/>
      <c r="G169" s="307" t="s">
        <v>4</v>
      </c>
      <c r="H169" s="323" t="s">
        <v>5</v>
      </c>
    </row>
    <row r="170" spans="1:8" s="20" customFormat="1" ht="20.25" customHeight="1" x14ac:dyDescent="0.25">
      <c r="A170" s="308"/>
      <c r="B170" s="2" t="s">
        <v>6</v>
      </c>
      <c r="C170" s="232" t="s">
        <v>120</v>
      </c>
      <c r="D170" s="232" t="s">
        <v>121</v>
      </c>
      <c r="E170" s="232" t="s">
        <v>9</v>
      </c>
      <c r="F170" s="125" t="s">
        <v>10</v>
      </c>
      <c r="G170" s="308"/>
      <c r="H170" s="324"/>
    </row>
    <row r="171" spans="1:8" ht="13.5" customHeight="1" x14ac:dyDescent="0.25">
      <c r="A171" s="309" t="s">
        <v>204</v>
      </c>
      <c r="B171" s="310"/>
      <c r="C171" s="311"/>
      <c r="D171" s="311"/>
      <c r="E171" s="311"/>
      <c r="F171" s="311"/>
      <c r="G171" s="310"/>
      <c r="H171" s="312"/>
    </row>
    <row r="172" spans="1:8" ht="13.5" customHeight="1" x14ac:dyDescent="0.25">
      <c r="A172" s="4" t="s">
        <v>241</v>
      </c>
      <c r="B172" s="28">
        <v>250</v>
      </c>
      <c r="C172" s="15">
        <v>5.49</v>
      </c>
      <c r="D172" s="15">
        <v>5.27</v>
      </c>
      <c r="E172" s="15">
        <v>16.54</v>
      </c>
      <c r="F172" s="15">
        <v>148.25</v>
      </c>
      <c r="G172" s="15" t="s">
        <v>242</v>
      </c>
      <c r="H172" s="4" t="s">
        <v>243</v>
      </c>
    </row>
    <row r="173" spans="1:8" ht="23.25" customHeight="1" x14ac:dyDescent="0.25">
      <c r="A173" s="4" t="s">
        <v>31</v>
      </c>
      <c r="B173" s="15">
        <v>100</v>
      </c>
      <c r="C173" s="15">
        <v>12</v>
      </c>
      <c r="D173" s="15">
        <v>22</v>
      </c>
      <c r="E173" s="15">
        <v>0</v>
      </c>
      <c r="F173" s="15">
        <v>246</v>
      </c>
      <c r="G173" s="15" t="s">
        <v>32</v>
      </c>
      <c r="H173" s="78" t="s">
        <v>33</v>
      </c>
    </row>
    <row r="174" spans="1:8" ht="12" customHeight="1" x14ac:dyDescent="0.25">
      <c r="A174" s="8" t="s">
        <v>82</v>
      </c>
      <c r="B174" s="22">
        <v>180</v>
      </c>
      <c r="C174" s="231">
        <v>4.38</v>
      </c>
      <c r="D174" s="231">
        <v>6.44</v>
      </c>
      <c r="E174" s="231">
        <v>44.02</v>
      </c>
      <c r="F174" s="231">
        <v>251.64</v>
      </c>
      <c r="G174" s="35" t="s">
        <v>83</v>
      </c>
      <c r="H174" s="81" t="s">
        <v>84</v>
      </c>
    </row>
    <row r="175" spans="1:8" ht="11.25" customHeight="1" x14ac:dyDescent="0.25">
      <c r="A175" s="23" t="s">
        <v>54</v>
      </c>
      <c r="B175" s="15" t="s">
        <v>55</v>
      </c>
      <c r="C175" s="15">
        <v>0.13</v>
      </c>
      <c r="D175" s="15">
        <v>0.02</v>
      </c>
      <c r="E175" s="15">
        <v>15.2</v>
      </c>
      <c r="F175" s="15">
        <v>62</v>
      </c>
      <c r="G175" s="12">
        <v>686</v>
      </c>
      <c r="H175" s="85" t="s">
        <v>56</v>
      </c>
    </row>
    <row r="176" spans="1:8" x14ac:dyDescent="0.25">
      <c r="A176" s="14" t="s">
        <v>42</v>
      </c>
      <c r="B176" s="243">
        <v>20</v>
      </c>
      <c r="C176" s="15">
        <v>1.3</v>
      </c>
      <c r="D176" s="15">
        <v>0.2</v>
      </c>
      <c r="E176" s="15">
        <v>8.6</v>
      </c>
      <c r="F176" s="15">
        <v>43</v>
      </c>
      <c r="G176" s="243" t="s">
        <v>43</v>
      </c>
      <c r="H176" s="55" t="s">
        <v>44</v>
      </c>
    </row>
    <row r="177" spans="1:8" ht="15" customHeight="1" x14ac:dyDescent="0.25">
      <c r="A177" s="16" t="s">
        <v>25</v>
      </c>
      <c r="B177" s="233"/>
      <c r="C177" s="233">
        <f>SUM(C172:C176)</f>
        <v>23.3</v>
      </c>
      <c r="D177" s="233">
        <f>SUM(D172:D176)</f>
        <v>33.930000000000007</v>
      </c>
      <c r="E177" s="233">
        <f>SUM(E172:E176)</f>
        <v>84.36</v>
      </c>
      <c r="F177" s="233">
        <f>SUM(F172:F176)</f>
        <v>750.89</v>
      </c>
      <c r="G177" s="244"/>
      <c r="H177" s="55"/>
    </row>
    <row r="178" spans="1:8" ht="13.5" customHeight="1" x14ac:dyDescent="0.25">
      <c r="A178" s="302" t="s">
        <v>205</v>
      </c>
      <c r="B178" s="303"/>
      <c r="C178" s="303"/>
      <c r="D178" s="303"/>
      <c r="E178" s="303"/>
      <c r="F178" s="303"/>
      <c r="G178" s="303"/>
      <c r="H178" s="304"/>
    </row>
    <row r="179" spans="1:8" ht="11.25" customHeight="1" x14ac:dyDescent="0.25">
      <c r="A179" s="8" t="s">
        <v>19</v>
      </c>
      <c r="B179" s="243">
        <v>50</v>
      </c>
      <c r="C179" s="243">
        <v>3.5</v>
      </c>
      <c r="D179" s="243">
        <v>2.8</v>
      </c>
      <c r="E179" s="243">
        <v>15.1</v>
      </c>
      <c r="F179" s="243">
        <v>102.4</v>
      </c>
      <c r="G179" s="15">
        <v>772</v>
      </c>
      <c r="H179" s="4" t="s">
        <v>21</v>
      </c>
    </row>
    <row r="180" spans="1:8" ht="12" customHeight="1" x14ac:dyDescent="0.25">
      <c r="A180" s="8" t="s">
        <v>22</v>
      </c>
      <c r="B180" s="12" t="s">
        <v>23</v>
      </c>
      <c r="C180" s="12">
        <v>7.0000000000000007E-2</v>
      </c>
      <c r="D180" s="12">
        <v>0.02</v>
      </c>
      <c r="E180" s="12">
        <v>15</v>
      </c>
      <c r="F180" s="12">
        <v>60</v>
      </c>
      <c r="G180" s="12">
        <v>685</v>
      </c>
      <c r="H180" s="34" t="s">
        <v>24</v>
      </c>
    </row>
    <row r="181" spans="1:8" s="20" customFormat="1" x14ac:dyDescent="0.25">
      <c r="A181" s="16" t="s">
        <v>25</v>
      </c>
      <c r="B181" s="244"/>
      <c r="C181" s="233">
        <f>SUM(C179:C180)</f>
        <v>3.57</v>
      </c>
      <c r="D181" s="233">
        <f>SUM(D179:D180)</f>
        <v>2.82</v>
      </c>
      <c r="E181" s="233">
        <f>SUM(E179:E180)</f>
        <v>30.1</v>
      </c>
      <c r="F181" s="233">
        <f>SUM(F179:F180)</f>
        <v>162.4</v>
      </c>
      <c r="G181" s="244"/>
      <c r="H181" s="55"/>
    </row>
    <row r="182" spans="1:8" s="20" customFormat="1" x14ac:dyDescent="0.25">
      <c r="A182" s="16" t="s">
        <v>47</v>
      </c>
      <c r="B182" s="244"/>
      <c r="C182" s="233">
        <f>SUM(C177,C181)</f>
        <v>26.87</v>
      </c>
      <c r="D182" s="233">
        <f t="shared" ref="D182:F182" si="11">SUM(D177,D181)</f>
        <v>36.750000000000007</v>
      </c>
      <c r="E182" s="233">
        <f t="shared" si="11"/>
        <v>114.46000000000001</v>
      </c>
      <c r="F182" s="233">
        <f t="shared" si="11"/>
        <v>913.29</v>
      </c>
      <c r="G182" s="244"/>
      <c r="H182" s="55"/>
    </row>
  </sheetData>
  <mergeCells count="86">
    <mergeCell ref="A171:H171"/>
    <mergeCell ref="A178:H178"/>
    <mergeCell ref="A156:H156"/>
    <mergeCell ref="A163:H163"/>
    <mergeCell ref="A168:H168"/>
    <mergeCell ref="A169:A170"/>
    <mergeCell ref="B169:F169"/>
    <mergeCell ref="G169:G170"/>
    <mergeCell ref="H169:H170"/>
    <mergeCell ref="A141:H141"/>
    <mergeCell ref="A148:H148"/>
    <mergeCell ref="A153:H153"/>
    <mergeCell ref="A154:A155"/>
    <mergeCell ref="B154:F154"/>
    <mergeCell ref="G154:G155"/>
    <mergeCell ref="H154:H155"/>
    <mergeCell ref="A126:H126"/>
    <mergeCell ref="A133:H133"/>
    <mergeCell ref="A138:H138"/>
    <mergeCell ref="A139:A140"/>
    <mergeCell ref="B139:F139"/>
    <mergeCell ref="G139:G140"/>
    <mergeCell ref="H139:H140"/>
    <mergeCell ref="A111:H111"/>
    <mergeCell ref="A118:H118"/>
    <mergeCell ref="A123:H123"/>
    <mergeCell ref="A124:A125"/>
    <mergeCell ref="B124:F124"/>
    <mergeCell ref="G124:G125"/>
    <mergeCell ref="H124:H125"/>
    <mergeCell ref="A96:H96"/>
    <mergeCell ref="A103:H103"/>
    <mergeCell ref="A108:H108"/>
    <mergeCell ref="A109:A110"/>
    <mergeCell ref="B109:F109"/>
    <mergeCell ref="G109:G110"/>
    <mergeCell ref="H109:H110"/>
    <mergeCell ref="A80:H80"/>
    <mergeCell ref="A87:H87"/>
    <mergeCell ref="A92:H92"/>
    <mergeCell ref="A93:H93"/>
    <mergeCell ref="A94:A95"/>
    <mergeCell ref="B94:F94"/>
    <mergeCell ref="G94:G95"/>
    <mergeCell ref="H94:H95"/>
    <mergeCell ref="A65:H65"/>
    <mergeCell ref="A72:H72"/>
    <mergeCell ref="A77:H77"/>
    <mergeCell ref="A78:A79"/>
    <mergeCell ref="B78:F78"/>
    <mergeCell ref="G78:G79"/>
    <mergeCell ref="H78:H79"/>
    <mergeCell ref="A50:H50"/>
    <mergeCell ref="A57:H57"/>
    <mergeCell ref="A62:H62"/>
    <mergeCell ref="A63:A64"/>
    <mergeCell ref="B63:F63"/>
    <mergeCell ref="G63:G64"/>
    <mergeCell ref="H63:H64"/>
    <mergeCell ref="A35:H35"/>
    <mergeCell ref="A42:H42"/>
    <mergeCell ref="A47:H47"/>
    <mergeCell ref="A48:A49"/>
    <mergeCell ref="B48:F48"/>
    <mergeCell ref="G48:G49"/>
    <mergeCell ref="H48:H49"/>
    <mergeCell ref="A20:H20"/>
    <mergeCell ref="A27:H27"/>
    <mergeCell ref="A32:H32"/>
    <mergeCell ref="A33:A34"/>
    <mergeCell ref="B33:F33"/>
    <mergeCell ref="G33:G34"/>
    <mergeCell ref="H33:H34"/>
    <mergeCell ref="A5:H5"/>
    <mergeCell ref="A12:H12"/>
    <mergeCell ref="A17:H17"/>
    <mergeCell ref="A18:A19"/>
    <mergeCell ref="B18:F18"/>
    <mergeCell ref="G18:G19"/>
    <mergeCell ref="H18:H19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2D8E-B3BD-416E-86CD-1196F96C5339}">
  <dimension ref="A1:M194"/>
  <sheetViews>
    <sheetView zoomScale="130" zoomScaleNormal="130" workbookViewId="0">
      <selection activeCell="P13" sqref="P13"/>
    </sheetView>
  </sheetViews>
  <sheetFormatPr defaultRowHeight="11.25" x14ac:dyDescent="0.25"/>
  <cols>
    <col min="1" max="1" width="35.7109375" style="120" customWidth="1"/>
    <col min="2" max="2" width="8.7109375" style="121" customWidth="1"/>
    <col min="3" max="4" width="7.7109375" style="122" customWidth="1"/>
    <col min="5" max="5" width="8.140625" style="123" customWidth="1"/>
    <col min="6" max="6" width="7.7109375" style="122" customWidth="1"/>
    <col min="7" max="7" width="9.140625" style="121"/>
    <col min="8" max="9" width="7.7109375" style="122" customWidth="1"/>
    <col min="10" max="10" width="8.28515625" style="122" customWidth="1"/>
    <col min="11" max="11" width="7.7109375" style="122" customWidth="1"/>
    <col min="12" max="12" width="7" style="121" customWidth="1"/>
    <col min="13" max="13" width="18.5703125" style="124" customWidth="1"/>
    <col min="14" max="256" width="9.140625" style="68"/>
    <col min="257" max="257" width="21" style="68" customWidth="1"/>
    <col min="258" max="258" width="5.140625" style="68" customWidth="1"/>
    <col min="259" max="259" width="4" style="68" customWidth="1"/>
    <col min="260" max="260" width="4.28515625" style="68" customWidth="1"/>
    <col min="261" max="261" width="4.5703125" style="68" customWidth="1"/>
    <col min="262" max="262" width="4.7109375" style="68" customWidth="1"/>
    <col min="263" max="263" width="5.28515625" style="68" customWidth="1"/>
    <col min="264" max="265" width="4.42578125" style="68" customWidth="1"/>
    <col min="266" max="266" width="4.5703125" style="68" customWidth="1"/>
    <col min="267" max="267" width="4.7109375" style="68" customWidth="1"/>
    <col min="268" max="268" width="4.42578125" style="68" customWidth="1"/>
    <col min="269" max="269" width="11.5703125" style="68" customWidth="1"/>
    <col min="270" max="512" width="9.140625" style="68"/>
    <col min="513" max="513" width="21" style="68" customWidth="1"/>
    <col min="514" max="514" width="5.140625" style="68" customWidth="1"/>
    <col min="515" max="515" width="4" style="68" customWidth="1"/>
    <col min="516" max="516" width="4.28515625" style="68" customWidth="1"/>
    <col min="517" max="517" width="4.5703125" style="68" customWidth="1"/>
    <col min="518" max="518" width="4.7109375" style="68" customWidth="1"/>
    <col min="519" max="519" width="5.28515625" style="68" customWidth="1"/>
    <col min="520" max="521" width="4.42578125" style="68" customWidth="1"/>
    <col min="522" max="522" width="4.5703125" style="68" customWidth="1"/>
    <col min="523" max="523" width="4.7109375" style="68" customWidth="1"/>
    <col min="524" max="524" width="4.42578125" style="68" customWidth="1"/>
    <col min="525" max="525" width="11.5703125" style="68" customWidth="1"/>
    <col min="526" max="768" width="9.140625" style="68"/>
    <col min="769" max="769" width="21" style="68" customWidth="1"/>
    <col min="770" max="770" width="5.140625" style="68" customWidth="1"/>
    <col min="771" max="771" width="4" style="68" customWidth="1"/>
    <col min="772" max="772" width="4.28515625" style="68" customWidth="1"/>
    <col min="773" max="773" width="4.5703125" style="68" customWidth="1"/>
    <col min="774" max="774" width="4.7109375" style="68" customWidth="1"/>
    <col min="775" max="775" width="5.28515625" style="68" customWidth="1"/>
    <col min="776" max="777" width="4.42578125" style="68" customWidth="1"/>
    <col min="778" max="778" width="4.5703125" style="68" customWidth="1"/>
    <col min="779" max="779" width="4.7109375" style="68" customWidth="1"/>
    <col min="780" max="780" width="4.42578125" style="68" customWidth="1"/>
    <col min="781" max="781" width="11.5703125" style="68" customWidth="1"/>
    <col min="782" max="1024" width="9.140625" style="68"/>
    <col min="1025" max="1025" width="21" style="68" customWidth="1"/>
    <col min="1026" max="1026" width="5.140625" style="68" customWidth="1"/>
    <col min="1027" max="1027" width="4" style="68" customWidth="1"/>
    <col min="1028" max="1028" width="4.28515625" style="68" customWidth="1"/>
    <col min="1029" max="1029" width="4.5703125" style="68" customWidth="1"/>
    <col min="1030" max="1030" width="4.7109375" style="68" customWidth="1"/>
    <col min="1031" max="1031" width="5.28515625" style="68" customWidth="1"/>
    <col min="1032" max="1033" width="4.42578125" style="68" customWidth="1"/>
    <col min="1034" max="1034" width="4.5703125" style="68" customWidth="1"/>
    <col min="1035" max="1035" width="4.7109375" style="68" customWidth="1"/>
    <col min="1036" max="1036" width="4.42578125" style="68" customWidth="1"/>
    <col min="1037" max="1037" width="11.5703125" style="68" customWidth="1"/>
    <col min="1038" max="1280" width="9.140625" style="68"/>
    <col min="1281" max="1281" width="21" style="68" customWidth="1"/>
    <col min="1282" max="1282" width="5.140625" style="68" customWidth="1"/>
    <col min="1283" max="1283" width="4" style="68" customWidth="1"/>
    <col min="1284" max="1284" width="4.28515625" style="68" customWidth="1"/>
    <col min="1285" max="1285" width="4.5703125" style="68" customWidth="1"/>
    <col min="1286" max="1286" width="4.7109375" style="68" customWidth="1"/>
    <col min="1287" max="1287" width="5.28515625" style="68" customWidth="1"/>
    <col min="1288" max="1289" width="4.42578125" style="68" customWidth="1"/>
    <col min="1290" max="1290" width="4.5703125" style="68" customWidth="1"/>
    <col min="1291" max="1291" width="4.7109375" style="68" customWidth="1"/>
    <col min="1292" max="1292" width="4.42578125" style="68" customWidth="1"/>
    <col min="1293" max="1293" width="11.5703125" style="68" customWidth="1"/>
    <col min="1294" max="1536" width="9.140625" style="68"/>
    <col min="1537" max="1537" width="21" style="68" customWidth="1"/>
    <col min="1538" max="1538" width="5.140625" style="68" customWidth="1"/>
    <col min="1539" max="1539" width="4" style="68" customWidth="1"/>
    <col min="1540" max="1540" width="4.28515625" style="68" customWidth="1"/>
    <col min="1541" max="1541" width="4.5703125" style="68" customWidth="1"/>
    <col min="1542" max="1542" width="4.7109375" style="68" customWidth="1"/>
    <col min="1543" max="1543" width="5.28515625" style="68" customWidth="1"/>
    <col min="1544" max="1545" width="4.42578125" style="68" customWidth="1"/>
    <col min="1546" max="1546" width="4.5703125" style="68" customWidth="1"/>
    <col min="1547" max="1547" width="4.7109375" style="68" customWidth="1"/>
    <col min="1548" max="1548" width="4.42578125" style="68" customWidth="1"/>
    <col min="1549" max="1549" width="11.5703125" style="68" customWidth="1"/>
    <col min="1550" max="1792" width="9.140625" style="68"/>
    <col min="1793" max="1793" width="21" style="68" customWidth="1"/>
    <col min="1794" max="1794" width="5.140625" style="68" customWidth="1"/>
    <col min="1795" max="1795" width="4" style="68" customWidth="1"/>
    <col min="1796" max="1796" width="4.28515625" style="68" customWidth="1"/>
    <col min="1797" max="1797" width="4.5703125" style="68" customWidth="1"/>
    <col min="1798" max="1798" width="4.7109375" style="68" customWidth="1"/>
    <col min="1799" max="1799" width="5.28515625" style="68" customWidth="1"/>
    <col min="1800" max="1801" width="4.42578125" style="68" customWidth="1"/>
    <col min="1802" max="1802" width="4.5703125" style="68" customWidth="1"/>
    <col min="1803" max="1803" width="4.7109375" style="68" customWidth="1"/>
    <col min="1804" max="1804" width="4.42578125" style="68" customWidth="1"/>
    <col min="1805" max="1805" width="11.5703125" style="68" customWidth="1"/>
    <col min="1806" max="2048" width="9.140625" style="68"/>
    <col min="2049" max="2049" width="21" style="68" customWidth="1"/>
    <col min="2050" max="2050" width="5.140625" style="68" customWidth="1"/>
    <col min="2051" max="2051" width="4" style="68" customWidth="1"/>
    <col min="2052" max="2052" width="4.28515625" style="68" customWidth="1"/>
    <col min="2053" max="2053" width="4.5703125" style="68" customWidth="1"/>
    <col min="2054" max="2054" width="4.7109375" style="68" customWidth="1"/>
    <col min="2055" max="2055" width="5.28515625" style="68" customWidth="1"/>
    <col min="2056" max="2057" width="4.42578125" style="68" customWidth="1"/>
    <col min="2058" max="2058" width="4.5703125" style="68" customWidth="1"/>
    <col min="2059" max="2059" width="4.7109375" style="68" customWidth="1"/>
    <col min="2060" max="2060" width="4.42578125" style="68" customWidth="1"/>
    <col min="2061" max="2061" width="11.5703125" style="68" customWidth="1"/>
    <col min="2062" max="2304" width="9.140625" style="68"/>
    <col min="2305" max="2305" width="21" style="68" customWidth="1"/>
    <col min="2306" max="2306" width="5.140625" style="68" customWidth="1"/>
    <col min="2307" max="2307" width="4" style="68" customWidth="1"/>
    <col min="2308" max="2308" width="4.28515625" style="68" customWidth="1"/>
    <col min="2309" max="2309" width="4.5703125" style="68" customWidth="1"/>
    <col min="2310" max="2310" width="4.7109375" style="68" customWidth="1"/>
    <col min="2311" max="2311" width="5.28515625" style="68" customWidth="1"/>
    <col min="2312" max="2313" width="4.42578125" style="68" customWidth="1"/>
    <col min="2314" max="2314" width="4.5703125" style="68" customWidth="1"/>
    <col min="2315" max="2315" width="4.7109375" style="68" customWidth="1"/>
    <col min="2316" max="2316" width="4.42578125" style="68" customWidth="1"/>
    <col min="2317" max="2317" width="11.5703125" style="68" customWidth="1"/>
    <col min="2318" max="2560" width="9.140625" style="68"/>
    <col min="2561" max="2561" width="21" style="68" customWidth="1"/>
    <col min="2562" max="2562" width="5.140625" style="68" customWidth="1"/>
    <col min="2563" max="2563" width="4" style="68" customWidth="1"/>
    <col min="2564" max="2564" width="4.28515625" style="68" customWidth="1"/>
    <col min="2565" max="2565" width="4.5703125" style="68" customWidth="1"/>
    <col min="2566" max="2566" width="4.7109375" style="68" customWidth="1"/>
    <col min="2567" max="2567" width="5.28515625" style="68" customWidth="1"/>
    <col min="2568" max="2569" width="4.42578125" style="68" customWidth="1"/>
    <col min="2570" max="2570" width="4.5703125" style="68" customWidth="1"/>
    <col min="2571" max="2571" width="4.7109375" style="68" customWidth="1"/>
    <col min="2572" max="2572" width="4.42578125" style="68" customWidth="1"/>
    <col min="2573" max="2573" width="11.5703125" style="68" customWidth="1"/>
    <col min="2574" max="2816" width="9.140625" style="68"/>
    <col min="2817" max="2817" width="21" style="68" customWidth="1"/>
    <col min="2818" max="2818" width="5.140625" style="68" customWidth="1"/>
    <col min="2819" max="2819" width="4" style="68" customWidth="1"/>
    <col min="2820" max="2820" width="4.28515625" style="68" customWidth="1"/>
    <col min="2821" max="2821" width="4.5703125" style="68" customWidth="1"/>
    <col min="2822" max="2822" width="4.7109375" style="68" customWidth="1"/>
    <col min="2823" max="2823" width="5.28515625" style="68" customWidth="1"/>
    <col min="2824" max="2825" width="4.42578125" style="68" customWidth="1"/>
    <col min="2826" max="2826" width="4.5703125" style="68" customWidth="1"/>
    <col min="2827" max="2827" width="4.7109375" style="68" customWidth="1"/>
    <col min="2828" max="2828" width="4.42578125" style="68" customWidth="1"/>
    <col min="2829" max="2829" width="11.5703125" style="68" customWidth="1"/>
    <col min="2830" max="3072" width="9.140625" style="68"/>
    <col min="3073" max="3073" width="21" style="68" customWidth="1"/>
    <col min="3074" max="3074" width="5.140625" style="68" customWidth="1"/>
    <col min="3075" max="3075" width="4" style="68" customWidth="1"/>
    <col min="3076" max="3076" width="4.28515625" style="68" customWidth="1"/>
    <col min="3077" max="3077" width="4.5703125" style="68" customWidth="1"/>
    <col min="3078" max="3078" width="4.7109375" style="68" customWidth="1"/>
    <col min="3079" max="3079" width="5.28515625" style="68" customWidth="1"/>
    <col min="3080" max="3081" width="4.42578125" style="68" customWidth="1"/>
    <col min="3082" max="3082" width="4.5703125" style="68" customWidth="1"/>
    <col min="3083" max="3083" width="4.7109375" style="68" customWidth="1"/>
    <col min="3084" max="3084" width="4.42578125" style="68" customWidth="1"/>
    <col min="3085" max="3085" width="11.5703125" style="68" customWidth="1"/>
    <col min="3086" max="3328" width="9.140625" style="68"/>
    <col min="3329" max="3329" width="21" style="68" customWidth="1"/>
    <col min="3330" max="3330" width="5.140625" style="68" customWidth="1"/>
    <col min="3331" max="3331" width="4" style="68" customWidth="1"/>
    <col min="3332" max="3332" width="4.28515625" style="68" customWidth="1"/>
    <col min="3333" max="3333" width="4.5703125" style="68" customWidth="1"/>
    <col min="3334" max="3334" width="4.7109375" style="68" customWidth="1"/>
    <col min="3335" max="3335" width="5.28515625" style="68" customWidth="1"/>
    <col min="3336" max="3337" width="4.42578125" style="68" customWidth="1"/>
    <col min="3338" max="3338" width="4.5703125" style="68" customWidth="1"/>
    <col min="3339" max="3339" width="4.7109375" style="68" customWidth="1"/>
    <col min="3340" max="3340" width="4.42578125" style="68" customWidth="1"/>
    <col min="3341" max="3341" width="11.5703125" style="68" customWidth="1"/>
    <col min="3342" max="3584" width="9.140625" style="68"/>
    <col min="3585" max="3585" width="21" style="68" customWidth="1"/>
    <col min="3586" max="3586" width="5.140625" style="68" customWidth="1"/>
    <col min="3587" max="3587" width="4" style="68" customWidth="1"/>
    <col min="3588" max="3588" width="4.28515625" style="68" customWidth="1"/>
    <col min="3589" max="3589" width="4.5703125" style="68" customWidth="1"/>
    <col min="3590" max="3590" width="4.7109375" style="68" customWidth="1"/>
    <col min="3591" max="3591" width="5.28515625" style="68" customWidth="1"/>
    <col min="3592" max="3593" width="4.42578125" style="68" customWidth="1"/>
    <col min="3594" max="3594" width="4.5703125" style="68" customWidth="1"/>
    <col min="3595" max="3595" width="4.7109375" style="68" customWidth="1"/>
    <col min="3596" max="3596" width="4.42578125" style="68" customWidth="1"/>
    <col min="3597" max="3597" width="11.5703125" style="68" customWidth="1"/>
    <col min="3598" max="3840" width="9.140625" style="68"/>
    <col min="3841" max="3841" width="21" style="68" customWidth="1"/>
    <col min="3842" max="3842" width="5.140625" style="68" customWidth="1"/>
    <col min="3843" max="3843" width="4" style="68" customWidth="1"/>
    <col min="3844" max="3844" width="4.28515625" style="68" customWidth="1"/>
    <col min="3845" max="3845" width="4.5703125" style="68" customWidth="1"/>
    <col min="3846" max="3846" width="4.7109375" style="68" customWidth="1"/>
    <col min="3847" max="3847" width="5.28515625" style="68" customWidth="1"/>
    <col min="3848" max="3849" width="4.42578125" style="68" customWidth="1"/>
    <col min="3850" max="3850" width="4.5703125" style="68" customWidth="1"/>
    <col min="3851" max="3851" width="4.7109375" style="68" customWidth="1"/>
    <col min="3852" max="3852" width="4.42578125" style="68" customWidth="1"/>
    <col min="3853" max="3853" width="11.5703125" style="68" customWidth="1"/>
    <col min="3854" max="4096" width="9.140625" style="68"/>
    <col min="4097" max="4097" width="21" style="68" customWidth="1"/>
    <col min="4098" max="4098" width="5.140625" style="68" customWidth="1"/>
    <col min="4099" max="4099" width="4" style="68" customWidth="1"/>
    <col min="4100" max="4100" width="4.28515625" style="68" customWidth="1"/>
    <col min="4101" max="4101" width="4.5703125" style="68" customWidth="1"/>
    <col min="4102" max="4102" width="4.7109375" style="68" customWidth="1"/>
    <col min="4103" max="4103" width="5.28515625" style="68" customWidth="1"/>
    <col min="4104" max="4105" width="4.42578125" style="68" customWidth="1"/>
    <col min="4106" max="4106" width="4.5703125" style="68" customWidth="1"/>
    <col min="4107" max="4107" width="4.7109375" style="68" customWidth="1"/>
    <col min="4108" max="4108" width="4.42578125" style="68" customWidth="1"/>
    <col min="4109" max="4109" width="11.5703125" style="68" customWidth="1"/>
    <col min="4110" max="4352" width="9.140625" style="68"/>
    <col min="4353" max="4353" width="21" style="68" customWidth="1"/>
    <col min="4354" max="4354" width="5.140625" style="68" customWidth="1"/>
    <col min="4355" max="4355" width="4" style="68" customWidth="1"/>
    <col min="4356" max="4356" width="4.28515625" style="68" customWidth="1"/>
    <col min="4357" max="4357" width="4.5703125" style="68" customWidth="1"/>
    <col min="4358" max="4358" width="4.7109375" style="68" customWidth="1"/>
    <col min="4359" max="4359" width="5.28515625" style="68" customWidth="1"/>
    <col min="4360" max="4361" width="4.42578125" style="68" customWidth="1"/>
    <col min="4362" max="4362" width="4.5703125" style="68" customWidth="1"/>
    <col min="4363" max="4363" width="4.7109375" style="68" customWidth="1"/>
    <col min="4364" max="4364" width="4.42578125" style="68" customWidth="1"/>
    <col min="4365" max="4365" width="11.5703125" style="68" customWidth="1"/>
    <col min="4366" max="4608" width="9.140625" style="68"/>
    <col min="4609" max="4609" width="21" style="68" customWidth="1"/>
    <col min="4610" max="4610" width="5.140625" style="68" customWidth="1"/>
    <col min="4611" max="4611" width="4" style="68" customWidth="1"/>
    <col min="4612" max="4612" width="4.28515625" style="68" customWidth="1"/>
    <col min="4613" max="4613" width="4.5703125" style="68" customWidth="1"/>
    <col min="4614" max="4614" width="4.7109375" style="68" customWidth="1"/>
    <col min="4615" max="4615" width="5.28515625" style="68" customWidth="1"/>
    <col min="4616" max="4617" width="4.42578125" style="68" customWidth="1"/>
    <col min="4618" max="4618" width="4.5703125" style="68" customWidth="1"/>
    <col min="4619" max="4619" width="4.7109375" style="68" customWidth="1"/>
    <col min="4620" max="4620" width="4.42578125" style="68" customWidth="1"/>
    <col min="4621" max="4621" width="11.5703125" style="68" customWidth="1"/>
    <col min="4622" max="4864" width="9.140625" style="68"/>
    <col min="4865" max="4865" width="21" style="68" customWidth="1"/>
    <col min="4866" max="4866" width="5.140625" style="68" customWidth="1"/>
    <col min="4867" max="4867" width="4" style="68" customWidth="1"/>
    <col min="4868" max="4868" width="4.28515625" style="68" customWidth="1"/>
    <col min="4869" max="4869" width="4.5703125" style="68" customWidth="1"/>
    <col min="4870" max="4870" width="4.7109375" style="68" customWidth="1"/>
    <col min="4871" max="4871" width="5.28515625" style="68" customWidth="1"/>
    <col min="4872" max="4873" width="4.42578125" style="68" customWidth="1"/>
    <col min="4874" max="4874" width="4.5703125" style="68" customWidth="1"/>
    <col min="4875" max="4875" width="4.7109375" style="68" customWidth="1"/>
    <col min="4876" max="4876" width="4.42578125" style="68" customWidth="1"/>
    <col min="4877" max="4877" width="11.5703125" style="68" customWidth="1"/>
    <col min="4878" max="5120" width="9.140625" style="68"/>
    <col min="5121" max="5121" width="21" style="68" customWidth="1"/>
    <col min="5122" max="5122" width="5.140625" style="68" customWidth="1"/>
    <col min="5123" max="5123" width="4" style="68" customWidth="1"/>
    <col min="5124" max="5124" width="4.28515625" style="68" customWidth="1"/>
    <col min="5125" max="5125" width="4.5703125" style="68" customWidth="1"/>
    <col min="5126" max="5126" width="4.7109375" style="68" customWidth="1"/>
    <col min="5127" max="5127" width="5.28515625" style="68" customWidth="1"/>
    <col min="5128" max="5129" width="4.42578125" style="68" customWidth="1"/>
    <col min="5130" max="5130" width="4.5703125" style="68" customWidth="1"/>
    <col min="5131" max="5131" width="4.7109375" style="68" customWidth="1"/>
    <col min="5132" max="5132" width="4.42578125" style="68" customWidth="1"/>
    <col min="5133" max="5133" width="11.5703125" style="68" customWidth="1"/>
    <col min="5134" max="5376" width="9.140625" style="68"/>
    <col min="5377" max="5377" width="21" style="68" customWidth="1"/>
    <col min="5378" max="5378" width="5.140625" style="68" customWidth="1"/>
    <col min="5379" max="5379" width="4" style="68" customWidth="1"/>
    <col min="5380" max="5380" width="4.28515625" style="68" customWidth="1"/>
    <col min="5381" max="5381" width="4.5703125" style="68" customWidth="1"/>
    <col min="5382" max="5382" width="4.7109375" style="68" customWidth="1"/>
    <col min="5383" max="5383" width="5.28515625" style="68" customWidth="1"/>
    <col min="5384" max="5385" width="4.42578125" style="68" customWidth="1"/>
    <col min="5386" max="5386" width="4.5703125" style="68" customWidth="1"/>
    <col min="5387" max="5387" width="4.7109375" style="68" customWidth="1"/>
    <col min="5388" max="5388" width="4.42578125" style="68" customWidth="1"/>
    <col min="5389" max="5389" width="11.5703125" style="68" customWidth="1"/>
    <col min="5390" max="5632" width="9.140625" style="68"/>
    <col min="5633" max="5633" width="21" style="68" customWidth="1"/>
    <col min="5634" max="5634" width="5.140625" style="68" customWidth="1"/>
    <col min="5635" max="5635" width="4" style="68" customWidth="1"/>
    <col min="5636" max="5636" width="4.28515625" style="68" customWidth="1"/>
    <col min="5637" max="5637" width="4.5703125" style="68" customWidth="1"/>
    <col min="5638" max="5638" width="4.7109375" style="68" customWidth="1"/>
    <col min="5639" max="5639" width="5.28515625" style="68" customWidth="1"/>
    <col min="5640" max="5641" width="4.42578125" style="68" customWidth="1"/>
    <col min="5642" max="5642" width="4.5703125" style="68" customWidth="1"/>
    <col min="5643" max="5643" width="4.7109375" style="68" customWidth="1"/>
    <col min="5644" max="5644" width="4.42578125" style="68" customWidth="1"/>
    <col min="5645" max="5645" width="11.5703125" style="68" customWidth="1"/>
    <col min="5646" max="5888" width="9.140625" style="68"/>
    <col min="5889" max="5889" width="21" style="68" customWidth="1"/>
    <col min="5890" max="5890" width="5.140625" style="68" customWidth="1"/>
    <col min="5891" max="5891" width="4" style="68" customWidth="1"/>
    <col min="5892" max="5892" width="4.28515625" style="68" customWidth="1"/>
    <col min="5893" max="5893" width="4.5703125" style="68" customWidth="1"/>
    <col min="5894" max="5894" width="4.7109375" style="68" customWidth="1"/>
    <col min="5895" max="5895" width="5.28515625" style="68" customWidth="1"/>
    <col min="5896" max="5897" width="4.42578125" style="68" customWidth="1"/>
    <col min="5898" max="5898" width="4.5703125" style="68" customWidth="1"/>
    <col min="5899" max="5899" width="4.7109375" style="68" customWidth="1"/>
    <col min="5900" max="5900" width="4.42578125" style="68" customWidth="1"/>
    <col min="5901" max="5901" width="11.5703125" style="68" customWidth="1"/>
    <col min="5902" max="6144" width="9.140625" style="68"/>
    <col min="6145" max="6145" width="21" style="68" customWidth="1"/>
    <col min="6146" max="6146" width="5.140625" style="68" customWidth="1"/>
    <col min="6147" max="6147" width="4" style="68" customWidth="1"/>
    <col min="6148" max="6148" width="4.28515625" style="68" customWidth="1"/>
    <col min="6149" max="6149" width="4.5703125" style="68" customWidth="1"/>
    <col min="6150" max="6150" width="4.7109375" style="68" customWidth="1"/>
    <col min="6151" max="6151" width="5.28515625" style="68" customWidth="1"/>
    <col min="6152" max="6153" width="4.42578125" style="68" customWidth="1"/>
    <col min="6154" max="6154" width="4.5703125" style="68" customWidth="1"/>
    <col min="6155" max="6155" width="4.7109375" style="68" customWidth="1"/>
    <col min="6156" max="6156" width="4.42578125" style="68" customWidth="1"/>
    <col min="6157" max="6157" width="11.5703125" style="68" customWidth="1"/>
    <col min="6158" max="6400" width="9.140625" style="68"/>
    <col min="6401" max="6401" width="21" style="68" customWidth="1"/>
    <col min="6402" max="6402" width="5.140625" style="68" customWidth="1"/>
    <col min="6403" max="6403" width="4" style="68" customWidth="1"/>
    <col min="6404" max="6404" width="4.28515625" style="68" customWidth="1"/>
    <col min="6405" max="6405" width="4.5703125" style="68" customWidth="1"/>
    <col min="6406" max="6406" width="4.7109375" style="68" customWidth="1"/>
    <col min="6407" max="6407" width="5.28515625" style="68" customWidth="1"/>
    <col min="6408" max="6409" width="4.42578125" style="68" customWidth="1"/>
    <col min="6410" max="6410" width="4.5703125" style="68" customWidth="1"/>
    <col min="6411" max="6411" width="4.7109375" style="68" customWidth="1"/>
    <col min="6412" max="6412" width="4.42578125" style="68" customWidth="1"/>
    <col min="6413" max="6413" width="11.5703125" style="68" customWidth="1"/>
    <col min="6414" max="6656" width="9.140625" style="68"/>
    <col min="6657" max="6657" width="21" style="68" customWidth="1"/>
    <col min="6658" max="6658" width="5.140625" style="68" customWidth="1"/>
    <col min="6659" max="6659" width="4" style="68" customWidth="1"/>
    <col min="6660" max="6660" width="4.28515625" style="68" customWidth="1"/>
    <col min="6661" max="6661" width="4.5703125" style="68" customWidth="1"/>
    <col min="6662" max="6662" width="4.7109375" style="68" customWidth="1"/>
    <col min="6663" max="6663" width="5.28515625" style="68" customWidth="1"/>
    <col min="6664" max="6665" width="4.42578125" style="68" customWidth="1"/>
    <col min="6666" max="6666" width="4.5703125" style="68" customWidth="1"/>
    <col min="6667" max="6667" width="4.7109375" style="68" customWidth="1"/>
    <col min="6668" max="6668" width="4.42578125" style="68" customWidth="1"/>
    <col min="6669" max="6669" width="11.5703125" style="68" customWidth="1"/>
    <col min="6670" max="6912" width="9.140625" style="68"/>
    <col min="6913" max="6913" width="21" style="68" customWidth="1"/>
    <col min="6914" max="6914" width="5.140625" style="68" customWidth="1"/>
    <col min="6915" max="6915" width="4" style="68" customWidth="1"/>
    <col min="6916" max="6916" width="4.28515625" style="68" customWidth="1"/>
    <col min="6917" max="6917" width="4.5703125" style="68" customWidth="1"/>
    <col min="6918" max="6918" width="4.7109375" style="68" customWidth="1"/>
    <col min="6919" max="6919" width="5.28515625" style="68" customWidth="1"/>
    <col min="6920" max="6921" width="4.42578125" style="68" customWidth="1"/>
    <col min="6922" max="6922" width="4.5703125" style="68" customWidth="1"/>
    <col min="6923" max="6923" width="4.7109375" style="68" customWidth="1"/>
    <col min="6924" max="6924" width="4.42578125" style="68" customWidth="1"/>
    <col min="6925" max="6925" width="11.5703125" style="68" customWidth="1"/>
    <col min="6926" max="7168" width="9.140625" style="68"/>
    <col min="7169" max="7169" width="21" style="68" customWidth="1"/>
    <col min="7170" max="7170" width="5.140625" style="68" customWidth="1"/>
    <col min="7171" max="7171" width="4" style="68" customWidth="1"/>
    <col min="7172" max="7172" width="4.28515625" style="68" customWidth="1"/>
    <col min="7173" max="7173" width="4.5703125" style="68" customWidth="1"/>
    <col min="7174" max="7174" width="4.7109375" style="68" customWidth="1"/>
    <col min="7175" max="7175" width="5.28515625" style="68" customWidth="1"/>
    <col min="7176" max="7177" width="4.42578125" style="68" customWidth="1"/>
    <col min="7178" max="7178" width="4.5703125" style="68" customWidth="1"/>
    <col min="7179" max="7179" width="4.7109375" style="68" customWidth="1"/>
    <col min="7180" max="7180" width="4.42578125" style="68" customWidth="1"/>
    <col min="7181" max="7181" width="11.5703125" style="68" customWidth="1"/>
    <col min="7182" max="7424" width="9.140625" style="68"/>
    <col min="7425" max="7425" width="21" style="68" customWidth="1"/>
    <col min="7426" max="7426" width="5.140625" style="68" customWidth="1"/>
    <col min="7427" max="7427" width="4" style="68" customWidth="1"/>
    <col min="7428" max="7428" width="4.28515625" style="68" customWidth="1"/>
    <col min="7429" max="7429" width="4.5703125" style="68" customWidth="1"/>
    <col min="7430" max="7430" width="4.7109375" style="68" customWidth="1"/>
    <col min="7431" max="7431" width="5.28515625" style="68" customWidth="1"/>
    <col min="7432" max="7433" width="4.42578125" style="68" customWidth="1"/>
    <col min="7434" max="7434" width="4.5703125" style="68" customWidth="1"/>
    <col min="7435" max="7435" width="4.7109375" style="68" customWidth="1"/>
    <col min="7436" max="7436" width="4.42578125" style="68" customWidth="1"/>
    <col min="7437" max="7437" width="11.5703125" style="68" customWidth="1"/>
    <col min="7438" max="7680" width="9.140625" style="68"/>
    <col min="7681" max="7681" width="21" style="68" customWidth="1"/>
    <col min="7682" max="7682" width="5.140625" style="68" customWidth="1"/>
    <col min="7683" max="7683" width="4" style="68" customWidth="1"/>
    <col min="7684" max="7684" width="4.28515625" style="68" customWidth="1"/>
    <col min="7685" max="7685" width="4.5703125" style="68" customWidth="1"/>
    <col min="7686" max="7686" width="4.7109375" style="68" customWidth="1"/>
    <col min="7687" max="7687" width="5.28515625" style="68" customWidth="1"/>
    <col min="7688" max="7689" width="4.42578125" style="68" customWidth="1"/>
    <col min="7690" max="7690" width="4.5703125" style="68" customWidth="1"/>
    <col min="7691" max="7691" width="4.7109375" style="68" customWidth="1"/>
    <col min="7692" max="7692" width="4.42578125" style="68" customWidth="1"/>
    <col min="7693" max="7693" width="11.5703125" style="68" customWidth="1"/>
    <col min="7694" max="7936" width="9.140625" style="68"/>
    <col min="7937" max="7937" width="21" style="68" customWidth="1"/>
    <col min="7938" max="7938" width="5.140625" style="68" customWidth="1"/>
    <col min="7939" max="7939" width="4" style="68" customWidth="1"/>
    <col min="7940" max="7940" width="4.28515625" style="68" customWidth="1"/>
    <col min="7941" max="7941" width="4.5703125" style="68" customWidth="1"/>
    <col min="7942" max="7942" width="4.7109375" style="68" customWidth="1"/>
    <col min="7943" max="7943" width="5.28515625" style="68" customWidth="1"/>
    <col min="7944" max="7945" width="4.42578125" style="68" customWidth="1"/>
    <col min="7946" max="7946" width="4.5703125" style="68" customWidth="1"/>
    <col min="7947" max="7947" width="4.7109375" style="68" customWidth="1"/>
    <col min="7948" max="7948" width="4.42578125" style="68" customWidth="1"/>
    <col min="7949" max="7949" width="11.5703125" style="68" customWidth="1"/>
    <col min="7950" max="8192" width="9.140625" style="68"/>
    <col min="8193" max="8193" width="21" style="68" customWidth="1"/>
    <col min="8194" max="8194" width="5.140625" style="68" customWidth="1"/>
    <col min="8195" max="8195" width="4" style="68" customWidth="1"/>
    <col min="8196" max="8196" width="4.28515625" style="68" customWidth="1"/>
    <col min="8197" max="8197" width="4.5703125" style="68" customWidth="1"/>
    <col min="8198" max="8198" width="4.7109375" style="68" customWidth="1"/>
    <col min="8199" max="8199" width="5.28515625" style="68" customWidth="1"/>
    <col min="8200" max="8201" width="4.42578125" style="68" customWidth="1"/>
    <col min="8202" max="8202" width="4.5703125" style="68" customWidth="1"/>
    <col min="8203" max="8203" width="4.7109375" style="68" customWidth="1"/>
    <col min="8204" max="8204" width="4.42578125" style="68" customWidth="1"/>
    <col min="8205" max="8205" width="11.5703125" style="68" customWidth="1"/>
    <col min="8206" max="8448" width="9.140625" style="68"/>
    <col min="8449" max="8449" width="21" style="68" customWidth="1"/>
    <col min="8450" max="8450" width="5.140625" style="68" customWidth="1"/>
    <col min="8451" max="8451" width="4" style="68" customWidth="1"/>
    <col min="8452" max="8452" width="4.28515625" style="68" customWidth="1"/>
    <col min="8453" max="8453" width="4.5703125" style="68" customWidth="1"/>
    <col min="8454" max="8454" width="4.7109375" style="68" customWidth="1"/>
    <col min="8455" max="8455" width="5.28515625" style="68" customWidth="1"/>
    <col min="8456" max="8457" width="4.42578125" style="68" customWidth="1"/>
    <col min="8458" max="8458" width="4.5703125" style="68" customWidth="1"/>
    <col min="8459" max="8459" width="4.7109375" style="68" customWidth="1"/>
    <col min="8460" max="8460" width="4.42578125" style="68" customWidth="1"/>
    <col min="8461" max="8461" width="11.5703125" style="68" customWidth="1"/>
    <col min="8462" max="8704" width="9.140625" style="68"/>
    <col min="8705" max="8705" width="21" style="68" customWidth="1"/>
    <col min="8706" max="8706" width="5.140625" style="68" customWidth="1"/>
    <col min="8707" max="8707" width="4" style="68" customWidth="1"/>
    <col min="8708" max="8708" width="4.28515625" style="68" customWidth="1"/>
    <col min="8709" max="8709" width="4.5703125" style="68" customWidth="1"/>
    <col min="8710" max="8710" width="4.7109375" style="68" customWidth="1"/>
    <col min="8711" max="8711" width="5.28515625" style="68" customWidth="1"/>
    <col min="8712" max="8713" width="4.42578125" style="68" customWidth="1"/>
    <col min="8714" max="8714" width="4.5703125" style="68" customWidth="1"/>
    <col min="8715" max="8715" width="4.7109375" style="68" customWidth="1"/>
    <col min="8716" max="8716" width="4.42578125" style="68" customWidth="1"/>
    <col min="8717" max="8717" width="11.5703125" style="68" customWidth="1"/>
    <col min="8718" max="8960" width="9.140625" style="68"/>
    <col min="8961" max="8961" width="21" style="68" customWidth="1"/>
    <col min="8962" max="8962" width="5.140625" style="68" customWidth="1"/>
    <col min="8963" max="8963" width="4" style="68" customWidth="1"/>
    <col min="8964" max="8964" width="4.28515625" style="68" customWidth="1"/>
    <col min="8965" max="8965" width="4.5703125" style="68" customWidth="1"/>
    <col min="8966" max="8966" width="4.7109375" style="68" customWidth="1"/>
    <col min="8967" max="8967" width="5.28515625" style="68" customWidth="1"/>
    <col min="8968" max="8969" width="4.42578125" style="68" customWidth="1"/>
    <col min="8970" max="8970" width="4.5703125" style="68" customWidth="1"/>
    <col min="8971" max="8971" width="4.7109375" style="68" customWidth="1"/>
    <col min="8972" max="8972" width="4.42578125" style="68" customWidth="1"/>
    <col min="8973" max="8973" width="11.5703125" style="68" customWidth="1"/>
    <col min="8974" max="9216" width="9.140625" style="68"/>
    <col min="9217" max="9217" width="21" style="68" customWidth="1"/>
    <col min="9218" max="9218" width="5.140625" style="68" customWidth="1"/>
    <col min="9219" max="9219" width="4" style="68" customWidth="1"/>
    <col min="9220" max="9220" width="4.28515625" style="68" customWidth="1"/>
    <col min="9221" max="9221" width="4.5703125" style="68" customWidth="1"/>
    <col min="9222" max="9222" width="4.7109375" style="68" customWidth="1"/>
    <col min="9223" max="9223" width="5.28515625" style="68" customWidth="1"/>
    <col min="9224" max="9225" width="4.42578125" style="68" customWidth="1"/>
    <col min="9226" max="9226" width="4.5703125" style="68" customWidth="1"/>
    <col min="9227" max="9227" width="4.7109375" style="68" customWidth="1"/>
    <col min="9228" max="9228" width="4.42578125" style="68" customWidth="1"/>
    <col min="9229" max="9229" width="11.5703125" style="68" customWidth="1"/>
    <col min="9230" max="9472" width="9.140625" style="68"/>
    <col min="9473" max="9473" width="21" style="68" customWidth="1"/>
    <col min="9474" max="9474" width="5.140625" style="68" customWidth="1"/>
    <col min="9475" max="9475" width="4" style="68" customWidth="1"/>
    <col min="9476" max="9476" width="4.28515625" style="68" customWidth="1"/>
    <col min="9477" max="9477" width="4.5703125" style="68" customWidth="1"/>
    <col min="9478" max="9478" width="4.7109375" style="68" customWidth="1"/>
    <col min="9479" max="9479" width="5.28515625" style="68" customWidth="1"/>
    <col min="9480" max="9481" width="4.42578125" style="68" customWidth="1"/>
    <col min="9482" max="9482" width="4.5703125" style="68" customWidth="1"/>
    <col min="9483" max="9483" width="4.7109375" style="68" customWidth="1"/>
    <col min="9484" max="9484" width="4.42578125" style="68" customWidth="1"/>
    <col min="9485" max="9485" width="11.5703125" style="68" customWidth="1"/>
    <col min="9486" max="9728" width="9.140625" style="68"/>
    <col min="9729" max="9729" width="21" style="68" customWidth="1"/>
    <col min="9730" max="9730" width="5.140625" style="68" customWidth="1"/>
    <col min="9731" max="9731" width="4" style="68" customWidth="1"/>
    <col min="9732" max="9732" width="4.28515625" style="68" customWidth="1"/>
    <col min="9733" max="9733" width="4.5703125" style="68" customWidth="1"/>
    <col min="9734" max="9734" width="4.7109375" style="68" customWidth="1"/>
    <col min="9735" max="9735" width="5.28515625" style="68" customWidth="1"/>
    <col min="9736" max="9737" width="4.42578125" style="68" customWidth="1"/>
    <col min="9738" max="9738" width="4.5703125" style="68" customWidth="1"/>
    <col min="9739" max="9739" width="4.7109375" style="68" customWidth="1"/>
    <col min="9740" max="9740" width="4.42578125" style="68" customWidth="1"/>
    <col min="9741" max="9741" width="11.5703125" style="68" customWidth="1"/>
    <col min="9742" max="9984" width="9.140625" style="68"/>
    <col min="9985" max="9985" width="21" style="68" customWidth="1"/>
    <col min="9986" max="9986" width="5.140625" style="68" customWidth="1"/>
    <col min="9987" max="9987" width="4" style="68" customWidth="1"/>
    <col min="9988" max="9988" width="4.28515625" style="68" customWidth="1"/>
    <col min="9989" max="9989" width="4.5703125" style="68" customWidth="1"/>
    <col min="9990" max="9990" width="4.7109375" style="68" customWidth="1"/>
    <col min="9991" max="9991" width="5.28515625" style="68" customWidth="1"/>
    <col min="9992" max="9993" width="4.42578125" style="68" customWidth="1"/>
    <col min="9994" max="9994" width="4.5703125" style="68" customWidth="1"/>
    <col min="9995" max="9995" width="4.7109375" style="68" customWidth="1"/>
    <col min="9996" max="9996" width="4.42578125" style="68" customWidth="1"/>
    <col min="9997" max="9997" width="11.5703125" style="68" customWidth="1"/>
    <col min="9998" max="10240" width="9.140625" style="68"/>
    <col min="10241" max="10241" width="21" style="68" customWidth="1"/>
    <col min="10242" max="10242" width="5.140625" style="68" customWidth="1"/>
    <col min="10243" max="10243" width="4" style="68" customWidth="1"/>
    <col min="10244" max="10244" width="4.28515625" style="68" customWidth="1"/>
    <col min="10245" max="10245" width="4.5703125" style="68" customWidth="1"/>
    <col min="10246" max="10246" width="4.7109375" style="68" customWidth="1"/>
    <col min="10247" max="10247" width="5.28515625" style="68" customWidth="1"/>
    <col min="10248" max="10249" width="4.42578125" style="68" customWidth="1"/>
    <col min="10250" max="10250" width="4.5703125" style="68" customWidth="1"/>
    <col min="10251" max="10251" width="4.7109375" style="68" customWidth="1"/>
    <col min="10252" max="10252" width="4.42578125" style="68" customWidth="1"/>
    <col min="10253" max="10253" width="11.5703125" style="68" customWidth="1"/>
    <col min="10254" max="10496" width="9.140625" style="68"/>
    <col min="10497" max="10497" width="21" style="68" customWidth="1"/>
    <col min="10498" max="10498" width="5.140625" style="68" customWidth="1"/>
    <col min="10499" max="10499" width="4" style="68" customWidth="1"/>
    <col min="10500" max="10500" width="4.28515625" style="68" customWidth="1"/>
    <col min="10501" max="10501" width="4.5703125" style="68" customWidth="1"/>
    <col min="10502" max="10502" width="4.7109375" style="68" customWidth="1"/>
    <col min="10503" max="10503" width="5.28515625" style="68" customWidth="1"/>
    <col min="10504" max="10505" width="4.42578125" style="68" customWidth="1"/>
    <col min="10506" max="10506" width="4.5703125" style="68" customWidth="1"/>
    <col min="10507" max="10507" width="4.7109375" style="68" customWidth="1"/>
    <col min="10508" max="10508" width="4.42578125" style="68" customWidth="1"/>
    <col min="10509" max="10509" width="11.5703125" style="68" customWidth="1"/>
    <col min="10510" max="10752" width="9.140625" style="68"/>
    <col min="10753" max="10753" width="21" style="68" customWidth="1"/>
    <col min="10754" max="10754" width="5.140625" style="68" customWidth="1"/>
    <col min="10755" max="10755" width="4" style="68" customWidth="1"/>
    <col min="10756" max="10756" width="4.28515625" style="68" customWidth="1"/>
    <col min="10757" max="10757" width="4.5703125" style="68" customWidth="1"/>
    <col min="10758" max="10758" width="4.7109375" style="68" customWidth="1"/>
    <col min="10759" max="10759" width="5.28515625" style="68" customWidth="1"/>
    <col min="10760" max="10761" width="4.42578125" style="68" customWidth="1"/>
    <col min="10762" max="10762" width="4.5703125" style="68" customWidth="1"/>
    <col min="10763" max="10763" width="4.7109375" style="68" customWidth="1"/>
    <col min="10764" max="10764" width="4.42578125" style="68" customWidth="1"/>
    <col min="10765" max="10765" width="11.5703125" style="68" customWidth="1"/>
    <col min="10766" max="11008" width="9.140625" style="68"/>
    <col min="11009" max="11009" width="21" style="68" customWidth="1"/>
    <col min="11010" max="11010" width="5.140625" style="68" customWidth="1"/>
    <col min="11011" max="11011" width="4" style="68" customWidth="1"/>
    <col min="11012" max="11012" width="4.28515625" style="68" customWidth="1"/>
    <col min="11013" max="11013" width="4.5703125" style="68" customWidth="1"/>
    <col min="11014" max="11014" width="4.7109375" style="68" customWidth="1"/>
    <col min="11015" max="11015" width="5.28515625" style="68" customWidth="1"/>
    <col min="11016" max="11017" width="4.42578125" style="68" customWidth="1"/>
    <col min="11018" max="11018" width="4.5703125" style="68" customWidth="1"/>
    <col min="11019" max="11019" width="4.7109375" style="68" customWidth="1"/>
    <col min="11020" max="11020" width="4.42578125" style="68" customWidth="1"/>
    <col min="11021" max="11021" width="11.5703125" style="68" customWidth="1"/>
    <col min="11022" max="11264" width="9.140625" style="68"/>
    <col min="11265" max="11265" width="21" style="68" customWidth="1"/>
    <col min="11266" max="11266" width="5.140625" style="68" customWidth="1"/>
    <col min="11267" max="11267" width="4" style="68" customWidth="1"/>
    <col min="11268" max="11268" width="4.28515625" style="68" customWidth="1"/>
    <col min="11269" max="11269" width="4.5703125" style="68" customWidth="1"/>
    <col min="11270" max="11270" width="4.7109375" style="68" customWidth="1"/>
    <col min="11271" max="11271" width="5.28515625" style="68" customWidth="1"/>
    <col min="11272" max="11273" width="4.42578125" style="68" customWidth="1"/>
    <col min="11274" max="11274" width="4.5703125" style="68" customWidth="1"/>
    <col min="11275" max="11275" width="4.7109375" style="68" customWidth="1"/>
    <col min="11276" max="11276" width="4.42578125" style="68" customWidth="1"/>
    <col min="11277" max="11277" width="11.5703125" style="68" customWidth="1"/>
    <col min="11278" max="11520" width="9.140625" style="68"/>
    <col min="11521" max="11521" width="21" style="68" customWidth="1"/>
    <col min="11522" max="11522" width="5.140625" style="68" customWidth="1"/>
    <col min="11523" max="11523" width="4" style="68" customWidth="1"/>
    <col min="11524" max="11524" width="4.28515625" style="68" customWidth="1"/>
    <col min="11525" max="11525" width="4.5703125" style="68" customWidth="1"/>
    <col min="11526" max="11526" width="4.7109375" style="68" customWidth="1"/>
    <col min="11527" max="11527" width="5.28515625" style="68" customWidth="1"/>
    <col min="11528" max="11529" width="4.42578125" style="68" customWidth="1"/>
    <col min="11530" max="11530" width="4.5703125" style="68" customWidth="1"/>
    <col min="11531" max="11531" width="4.7109375" style="68" customWidth="1"/>
    <col min="11532" max="11532" width="4.42578125" style="68" customWidth="1"/>
    <col min="11533" max="11533" width="11.5703125" style="68" customWidth="1"/>
    <col min="11534" max="11776" width="9.140625" style="68"/>
    <col min="11777" max="11777" width="21" style="68" customWidth="1"/>
    <col min="11778" max="11778" width="5.140625" style="68" customWidth="1"/>
    <col min="11779" max="11779" width="4" style="68" customWidth="1"/>
    <col min="11780" max="11780" width="4.28515625" style="68" customWidth="1"/>
    <col min="11781" max="11781" width="4.5703125" style="68" customWidth="1"/>
    <col min="11782" max="11782" width="4.7109375" style="68" customWidth="1"/>
    <col min="11783" max="11783" width="5.28515625" style="68" customWidth="1"/>
    <col min="11784" max="11785" width="4.42578125" style="68" customWidth="1"/>
    <col min="11786" max="11786" width="4.5703125" style="68" customWidth="1"/>
    <col min="11787" max="11787" width="4.7109375" style="68" customWidth="1"/>
    <col min="11788" max="11788" width="4.42578125" style="68" customWidth="1"/>
    <col min="11789" max="11789" width="11.5703125" style="68" customWidth="1"/>
    <col min="11790" max="12032" width="9.140625" style="68"/>
    <col min="12033" max="12033" width="21" style="68" customWidth="1"/>
    <col min="12034" max="12034" width="5.140625" style="68" customWidth="1"/>
    <col min="12035" max="12035" width="4" style="68" customWidth="1"/>
    <col min="12036" max="12036" width="4.28515625" style="68" customWidth="1"/>
    <col min="12037" max="12037" width="4.5703125" style="68" customWidth="1"/>
    <col min="12038" max="12038" width="4.7109375" style="68" customWidth="1"/>
    <col min="12039" max="12039" width="5.28515625" style="68" customWidth="1"/>
    <col min="12040" max="12041" width="4.42578125" style="68" customWidth="1"/>
    <col min="12042" max="12042" width="4.5703125" style="68" customWidth="1"/>
    <col min="12043" max="12043" width="4.7109375" style="68" customWidth="1"/>
    <col min="12044" max="12044" width="4.42578125" style="68" customWidth="1"/>
    <col min="12045" max="12045" width="11.5703125" style="68" customWidth="1"/>
    <col min="12046" max="12288" width="9.140625" style="68"/>
    <col min="12289" max="12289" width="21" style="68" customWidth="1"/>
    <col min="12290" max="12290" width="5.140625" style="68" customWidth="1"/>
    <col min="12291" max="12291" width="4" style="68" customWidth="1"/>
    <col min="12292" max="12292" width="4.28515625" style="68" customWidth="1"/>
    <col min="12293" max="12293" width="4.5703125" style="68" customWidth="1"/>
    <col min="12294" max="12294" width="4.7109375" style="68" customWidth="1"/>
    <col min="12295" max="12295" width="5.28515625" style="68" customWidth="1"/>
    <col min="12296" max="12297" width="4.42578125" style="68" customWidth="1"/>
    <col min="12298" max="12298" width="4.5703125" style="68" customWidth="1"/>
    <col min="12299" max="12299" width="4.7109375" style="68" customWidth="1"/>
    <col min="12300" max="12300" width="4.42578125" style="68" customWidth="1"/>
    <col min="12301" max="12301" width="11.5703125" style="68" customWidth="1"/>
    <col min="12302" max="12544" width="9.140625" style="68"/>
    <col min="12545" max="12545" width="21" style="68" customWidth="1"/>
    <col min="12546" max="12546" width="5.140625" style="68" customWidth="1"/>
    <col min="12547" max="12547" width="4" style="68" customWidth="1"/>
    <col min="12548" max="12548" width="4.28515625" style="68" customWidth="1"/>
    <col min="12549" max="12549" width="4.5703125" style="68" customWidth="1"/>
    <col min="12550" max="12550" width="4.7109375" style="68" customWidth="1"/>
    <col min="12551" max="12551" width="5.28515625" style="68" customWidth="1"/>
    <col min="12552" max="12553" width="4.42578125" style="68" customWidth="1"/>
    <col min="12554" max="12554" width="4.5703125" style="68" customWidth="1"/>
    <col min="12555" max="12555" width="4.7109375" style="68" customWidth="1"/>
    <col min="12556" max="12556" width="4.42578125" style="68" customWidth="1"/>
    <col min="12557" max="12557" width="11.5703125" style="68" customWidth="1"/>
    <col min="12558" max="12800" width="9.140625" style="68"/>
    <col min="12801" max="12801" width="21" style="68" customWidth="1"/>
    <col min="12802" max="12802" width="5.140625" style="68" customWidth="1"/>
    <col min="12803" max="12803" width="4" style="68" customWidth="1"/>
    <col min="12804" max="12804" width="4.28515625" style="68" customWidth="1"/>
    <col min="12805" max="12805" width="4.5703125" style="68" customWidth="1"/>
    <col min="12806" max="12806" width="4.7109375" style="68" customWidth="1"/>
    <col min="12807" max="12807" width="5.28515625" style="68" customWidth="1"/>
    <col min="12808" max="12809" width="4.42578125" style="68" customWidth="1"/>
    <col min="12810" max="12810" width="4.5703125" style="68" customWidth="1"/>
    <col min="12811" max="12811" width="4.7109375" style="68" customWidth="1"/>
    <col min="12812" max="12812" width="4.42578125" style="68" customWidth="1"/>
    <col min="12813" max="12813" width="11.5703125" style="68" customWidth="1"/>
    <col min="12814" max="13056" width="9.140625" style="68"/>
    <col min="13057" max="13057" width="21" style="68" customWidth="1"/>
    <col min="13058" max="13058" width="5.140625" style="68" customWidth="1"/>
    <col min="13059" max="13059" width="4" style="68" customWidth="1"/>
    <col min="13060" max="13060" width="4.28515625" style="68" customWidth="1"/>
    <col min="13061" max="13061" width="4.5703125" style="68" customWidth="1"/>
    <col min="13062" max="13062" width="4.7109375" style="68" customWidth="1"/>
    <col min="13063" max="13063" width="5.28515625" style="68" customWidth="1"/>
    <col min="13064" max="13065" width="4.42578125" style="68" customWidth="1"/>
    <col min="13066" max="13066" width="4.5703125" style="68" customWidth="1"/>
    <col min="13067" max="13067" width="4.7109375" style="68" customWidth="1"/>
    <col min="13068" max="13068" width="4.42578125" style="68" customWidth="1"/>
    <col min="13069" max="13069" width="11.5703125" style="68" customWidth="1"/>
    <col min="13070" max="13312" width="9.140625" style="68"/>
    <col min="13313" max="13313" width="21" style="68" customWidth="1"/>
    <col min="13314" max="13314" width="5.140625" style="68" customWidth="1"/>
    <col min="13315" max="13315" width="4" style="68" customWidth="1"/>
    <col min="13316" max="13316" width="4.28515625" style="68" customWidth="1"/>
    <col min="13317" max="13317" width="4.5703125" style="68" customWidth="1"/>
    <col min="13318" max="13318" width="4.7109375" style="68" customWidth="1"/>
    <col min="13319" max="13319" width="5.28515625" style="68" customWidth="1"/>
    <col min="13320" max="13321" width="4.42578125" style="68" customWidth="1"/>
    <col min="13322" max="13322" width="4.5703125" style="68" customWidth="1"/>
    <col min="13323" max="13323" width="4.7109375" style="68" customWidth="1"/>
    <col min="13324" max="13324" width="4.42578125" style="68" customWidth="1"/>
    <col min="13325" max="13325" width="11.5703125" style="68" customWidth="1"/>
    <col min="13326" max="13568" width="9.140625" style="68"/>
    <col min="13569" max="13569" width="21" style="68" customWidth="1"/>
    <col min="13570" max="13570" width="5.140625" style="68" customWidth="1"/>
    <col min="13571" max="13571" width="4" style="68" customWidth="1"/>
    <col min="13572" max="13572" width="4.28515625" style="68" customWidth="1"/>
    <col min="13573" max="13573" width="4.5703125" style="68" customWidth="1"/>
    <col min="13574" max="13574" width="4.7109375" style="68" customWidth="1"/>
    <col min="13575" max="13575" width="5.28515625" style="68" customWidth="1"/>
    <col min="13576" max="13577" width="4.42578125" style="68" customWidth="1"/>
    <col min="13578" max="13578" width="4.5703125" style="68" customWidth="1"/>
    <col min="13579" max="13579" width="4.7109375" style="68" customWidth="1"/>
    <col min="13580" max="13580" width="4.42578125" style="68" customWidth="1"/>
    <col min="13581" max="13581" width="11.5703125" style="68" customWidth="1"/>
    <col min="13582" max="13824" width="9.140625" style="68"/>
    <col min="13825" max="13825" width="21" style="68" customWidth="1"/>
    <col min="13826" max="13826" width="5.140625" style="68" customWidth="1"/>
    <col min="13827" max="13827" width="4" style="68" customWidth="1"/>
    <col min="13828" max="13828" width="4.28515625" style="68" customWidth="1"/>
    <col min="13829" max="13829" width="4.5703125" style="68" customWidth="1"/>
    <col min="13830" max="13830" width="4.7109375" style="68" customWidth="1"/>
    <col min="13831" max="13831" width="5.28515625" style="68" customWidth="1"/>
    <col min="13832" max="13833" width="4.42578125" style="68" customWidth="1"/>
    <col min="13834" max="13834" width="4.5703125" style="68" customWidth="1"/>
    <col min="13835" max="13835" width="4.7109375" style="68" customWidth="1"/>
    <col min="13836" max="13836" width="4.42578125" style="68" customWidth="1"/>
    <col min="13837" max="13837" width="11.5703125" style="68" customWidth="1"/>
    <col min="13838" max="14080" width="9.140625" style="68"/>
    <col min="14081" max="14081" width="21" style="68" customWidth="1"/>
    <col min="14082" max="14082" width="5.140625" style="68" customWidth="1"/>
    <col min="14083" max="14083" width="4" style="68" customWidth="1"/>
    <col min="14084" max="14084" width="4.28515625" style="68" customWidth="1"/>
    <col min="14085" max="14085" width="4.5703125" style="68" customWidth="1"/>
    <col min="14086" max="14086" width="4.7109375" style="68" customWidth="1"/>
    <col min="14087" max="14087" width="5.28515625" style="68" customWidth="1"/>
    <col min="14088" max="14089" width="4.42578125" style="68" customWidth="1"/>
    <col min="14090" max="14090" width="4.5703125" style="68" customWidth="1"/>
    <col min="14091" max="14091" width="4.7109375" style="68" customWidth="1"/>
    <col min="14092" max="14092" width="4.42578125" style="68" customWidth="1"/>
    <col min="14093" max="14093" width="11.5703125" style="68" customWidth="1"/>
    <col min="14094" max="14336" width="9.140625" style="68"/>
    <col min="14337" max="14337" width="21" style="68" customWidth="1"/>
    <col min="14338" max="14338" width="5.140625" style="68" customWidth="1"/>
    <col min="14339" max="14339" width="4" style="68" customWidth="1"/>
    <col min="14340" max="14340" width="4.28515625" style="68" customWidth="1"/>
    <col min="14341" max="14341" width="4.5703125" style="68" customWidth="1"/>
    <col min="14342" max="14342" width="4.7109375" style="68" customWidth="1"/>
    <col min="14343" max="14343" width="5.28515625" style="68" customWidth="1"/>
    <col min="14344" max="14345" width="4.42578125" style="68" customWidth="1"/>
    <col min="14346" max="14346" width="4.5703125" style="68" customWidth="1"/>
    <col min="14347" max="14347" width="4.7109375" style="68" customWidth="1"/>
    <col min="14348" max="14348" width="4.42578125" style="68" customWidth="1"/>
    <col min="14349" max="14349" width="11.5703125" style="68" customWidth="1"/>
    <col min="14350" max="14592" width="9.140625" style="68"/>
    <col min="14593" max="14593" width="21" style="68" customWidth="1"/>
    <col min="14594" max="14594" width="5.140625" style="68" customWidth="1"/>
    <col min="14595" max="14595" width="4" style="68" customWidth="1"/>
    <col min="14596" max="14596" width="4.28515625" style="68" customWidth="1"/>
    <col min="14597" max="14597" width="4.5703125" style="68" customWidth="1"/>
    <col min="14598" max="14598" width="4.7109375" style="68" customWidth="1"/>
    <col min="14599" max="14599" width="5.28515625" style="68" customWidth="1"/>
    <col min="14600" max="14601" width="4.42578125" style="68" customWidth="1"/>
    <col min="14602" max="14602" width="4.5703125" style="68" customWidth="1"/>
    <col min="14603" max="14603" width="4.7109375" style="68" customWidth="1"/>
    <col min="14604" max="14604" width="4.42578125" style="68" customWidth="1"/>
    <col min="14605" max="14605" width="11.5703125" style="68" customWidth="1"/>
    <col min="14606" max="14848" width="9.140625" style="68"/>
    <col min="14849" max="14849" width="21" style="68" customWidth="1"/>
    <col min="14850" max="14850" width="5.140625" style="68" customWidth="1"/>
    <col min="14851" max="14851" width="4" style="68" customWidth="1"/>
    <col min="14852" max="14852" width="4.28515625" style="68" customWidth="1"/>
    <col min="14853" max="14853" width="4.5703125" style="68" customWidth="1"/>
    <col min="14854" max="14854" width="4.7109375" style="68" customWidth="1"/>
    <col min="14855" max="14855" width="5.28515625" style="68" customWidth="1"/>
    <col min="14856" max="14857" width="4.42578125" style="68" customWidth="1"/>
    <col min="14858" max="14858" width="4.5703125" style="68" customWidth="1"/>
    <col min="14859" max="14859" width="4.7109375" style="68" customWidth="1"/>
    <col min="14860" max="14860" width="4.42578125" style="68" customWidth="1"/>
    <col min="14861" max="14861" width="11.5703125" style="68" customWidth="1"/>
    <col min="14862" max="15104" width="9.140625" style="68"/>
    <col min="15105" max="15105" width="21" style="68" customWidth="1"/>
    <col min="15106" max="15106" width="5.140625" style="68" customWidth="1"/>
    <col min="15107" max="15107" width="4" style="68" customWidth="1"/>
    <col min="15108" max="15108" width="4.28515625" style="68" customWidth="1"/>
    <col min="15109" max="15109" width="4.5703125" style="68" customWidth="1"/>
    <col min="15110" max="15110" width="4.7109375" style="68" customWidth="1"/>
    <col min="15111" max="15111" width="5.28515625" style="68" customWidth="1"/>
    <col min="15112" max="15113" width="4.42578125" style="68" customWidth="1"/>
    <col min="15114" max="15114" width="4.5703125" style="68" customWidth="1"/>
    <col min="15115" max="15115" width="4.7109375" style="68" customWidth="1"/>
    <col min="15116" max="15116" width="4.42578125" style="68" customWidth="1"/>
    <col min="15117" max="15117" width="11.5703125" style="68" customWidth="1"/>
    <col min="15118" max="15360" width="9.140625" style="68"/>
    <col min="15361" max="15361" width="21" style="68" customWidth="1"/>
    <col min="15362" max="15362" width="5.140625" style="68" customWidth="1"/>
    <col min="15363" max="15363" width="4" style="68" customWidth="1"/>
    <col min="15364" max="15364" width="4.28515625" style="68" customWidth="1"/>
    <col min="15365" max="15365" width="4.5703125" style="68" customWidth="1"/>
    <col min="15366" max="15366" width="4.7109375" style="68" customWidth="1"/>
    <col min="15367" max="15367" width="5.28515625" style="68" customWidth="1"/>
    <col min="15368" max="15369" width="4.42578125" style="68" customWidth="1"/>
    <col min="15370" max="15370" width="4.5703125" style="68" customWidth="1"/>
    <col min="15371" max="15371" width="4.7109375" style="68" customWidth="1"/>
    <col min="15372" max="15372" width="4.42578125" style="68" customWidth="1"/>
    <col min="15373" max="15373" width="11.5703125" style="68" customWidth="1"/>
    <col min="15374" max="15616" width="9.140625" style="68"/>
    <col min="15617" max="15617" width="21" style="68" customWidth="1"/>
    <col min="15618" max="15618" width="5.140625" style="68" customWidth="1"/>
    <col min="15619" max="15619" width="4" style="68" customWidth="1"/>
    <col min="15620" max="15620" width="4.28515625" style="68" customWidth="1"/>
    <col min="15621" max="15621" width="4.5703125" style="68" customWidth="1"/>
    <col min="15622" max="15622" width="4.7109375" style="68" customWidth="1"/>
    <col min="15623" max="15623" width="5.28515625" style="68" customWidth="1"/>
    <col min="15624" max="15625" width="4.42578125" style="68" customWidth="1"/>
    <col min="15626" max="15626" width="4.5703125" style="68" customWidth="1"/>
    <col min="15627" max="15627" width="4.7109375" style="68" customWidth="1"/>
    <col min="15628" max="15628" width="4.42578125" style="68" customWidth="1"/>
    <col min="15629" max="15629" width="11.5703125" style="68" customWidth="1"/>
    <col min="15630" max="15872" width="9.140625" style="68"/>
    <col min="15873" max="15873" width="21" style="68" customWidth="1"/>
    <col min="15874" max="15874" width="5.140625" style="68" customWidth="1"/>
    <col min="15875" max="15875" width="4" style="68" customWidth="1"/>
    <col min="15876" max="15876" width="4.28515625" style="68" customWidth="1"/>
    <col min="15877" max="15877" width="4.5703125" style="68" customWidth="1"/>
    <col min="15878" max="15878" width="4.7109375" style="68" customWidth="1"/>
    <col min="15879" max="15879" width="5.28515625" style="68" customWidth="1"/>
    <col min="15880" max="15881" width="4.42578125" style="68" customWidth="1"/>
    <col min="15882" max="15882" width="4.5703125" style="68" customWidth="1"/>
    <col min="15883" max="15883" width="4.7109375" style="68" customWidth="1"/>
    <col min="15884" max="15884" width="4.42578125" style="68" customWidth="1"/>
    <col min="15885" max="15885" width="11.5703125" style="68" customWidth="1"/>
    <col min="15886" max="16128" width="9.140625" style="68"/>
    <col min="16129" max="16129" width="21" style="68" customWidth="1"/>
    <col min="16130" max="16130" width="5.140625" style="68" customWidth="1"/>
    <col min="16131" max="16131" width="4" style="68" customWidth="1"/>
    <col min="16132" max="16132" width="4.28515625" style="68" customWidth="1"/>
    <col min="16133" max="16133" width="4.5703125" style="68" customWidth="1"/>
    <col min="16134" max="16134" width="4.7109375" style="68" customWidth="1"/>
    <col min="16135" max="16135" width="5.28515625" style="68" customWidth="1"/>
    <col min="16136" max="16137" width="4.42578125" style="68" customWidth="1"/>
    <col min="16138" max="16138" width="4.5703125" style="68" customWidth="1"/>
    <col min="16139" max="16139" width="4.7109375" style="68" customWidth="1"/>
    <col min="16140" max="16140" width="4.42578125" style="68" customWidth="1"/>
    <col min="16141" max="16141" width="11.5703125" style="68" customWidth="1"/>
    <col min="16142" max="16384" width="9.140625" style="68"/>
  </cols>
  <sheetData>
    <row r="1" spans="1:13" ht="12.75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 customHeight="1" x14ac:dyDescent="0.25">
      <c r="A2" s="319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  <c r="M2" s="322"/>
    </row>
    <row r="3" spans="1:13" s="69" customFormat="1" ht="10.5" customHeight="1" x14ac:dyDescent="0.25">
      <c r="A3" s="323" t="s">
        <v>2</v>
      </c>
      <c r="B3" s="325" t="s">
        <v>3</v>
      </c>
      <c r="C3" s="320"/>
      <c r="D3" s="320"/>
      <c r="E3" s="320"/>
      <c r="F3" s="320"/>
      <c r="G3" s="326" t="s">
        <v>160</v>
      </c>
      <c r="H3" s="326"/>
      <c r="I3" s="326"/>
      <c r="J3" s="326"/>
      <c r="K3" s="326"/>
      <c r="L3" s="323" t="s">
        <v>4</v>
      </c>
      <c r="M3" s="323" t="s">
        <v>5</v>
      </c>
    </row>
    <row r="4" spans="1:13" s="69" customFormat="1" ht="12.75" customHeight="1" x14ac:dyDescent="0.25">
      <c r="A4" s="324"/>
      <c r="B4" s="70" t="s">
        <v>6</v>
      </c>
      <c r="C4" s="236" t="s">
        <v>120</v>
      </c>
      <c r="D4" s="236" t="s">
        <v>121</v>
      </c>
      <c r="E4" s="72" t="s">
        <v>9</v>
      </c>
      <c r="F4" s="236" t="s">
        <v>10</v>
      </c>
      <c r="G4" s="70" t="s">
        <v>6</v>
      </c>
      <c r="H4" s="236" t="s">
        <v>120</v>
      </c>
      <c r="I4" s="236" t="s">
        <v>121</v>
      </c>
      <c r="J4" s="72" t="s">
        <v>9</v>
      </c>
      <c r="K4" s="73" t="s">
        <v>10</v>
      </c>
      <c r="L4" s="324"/>
      <c r="M4" s="324"/>
    </row>
    <row r="5" spans="1:13" x14ac:dyDescent="0.25">
      <c r="A5" s="325" t="s">
        <v>204</v>
      </c>
      <c r="B5" s="321"/>
      <c r="C5" s="321"/>
      <c r="D5" s="321"/>
      <c r="E5" s="321"/>
      <c r="F5" s="321"/>
      <c r="G5" s="320"/>
      <c r="H5" s="320"/>
      <c r="I5" s="320"/>
      <c r="J5" s="320"/>
      <c r="K5" s="320"/>
      <c r="L5" s="320"/>
      <c r="M5" s="328"/>
    </row>
    <row r="6" spans="1:13" ht="12.75" customHeight="1" x14ac:dyDescent="0.25">
      <c r="A6" s="55" t="s">
        <v>241</v>
      </c>
      <c r="B6" s="99">
        <v>200</v>
      </c>
      <c r="C6" s="74">
        <v>4.4000000000000004</v>
      </c>
      <c r="D6" s="74">
        <v>4.2</v>
      </c>
      <c r="E6" s="75">
        <v>13.2</v>
      </c>
      <c r="F6" s="74">
        <v>118.6</v>
      </c>
      <c r="G6" s="107">
        <v>250</v>
      </c>
      <c r="H6" s="82">
        <v>5.49</v>
      </c>
      <c r="I6" s="82">
        <v>5.27</v>
      </c>
      <c r="J6" s="82">
        <v>16.54</v>
      </c>
      <c r="K6" s="82">
        <v>148.25</v>
      </c>
      <c r="L6" s="82" t="s">
        <v>242</v>
      </c>
      <c r="M6" s="55" t="s">
        <v>243</v>
      </c>
    </row>
    <row r="7" spans="1:13" x14ac:dyDescent="0.2">
      <c r="A7" s="78" t="s">
        <v>166</v>
      </c>
      <c r="B7" s="79">
        <v>60</v>
      </c>
      <c r="C7" s="74">
        <v>5.86</v>
      </c>
      <c r="D7" s="74">
        <v>6.96</v>
      </c>
      <c r="E7" s="74">
        <v>17.54</v>
      </c>
      <c r="F7" s="74">
        <v>158.41</v>
      </c>
      <c r="G7" s="79">
        <v>60</v>
      </c>
      <c r="H7" s="74">
        <v>5.86</v>
      </c>
      <c r="I7" s="74">
        <v>6.96</v>
      </c>
      <c r="J7" s="74">
        <v>17.54</v>
      </c>
      <c r="K7" s="74">
        <v>158.41</v>
      </c>
      <c r="L7" s="80" t="s">
        <v>167</v>
      </c>
      <c r="M7" s="54" t="s">
        <v>168</v>
      </c>
    </row>
    <row r="8" spans="1:13" ht="13.5" customHeight="1" x14ac:dyDescent="0.25">
      <c r="A8" s="81" t="s">
        <v>54</v>
      </c>
      <c r="B8" s="74" t="s">
        <v>55</v>
      </c>
      <c r="C8" s="82">
        <v>0.13</v>
      </c>
      <c r="D8" s="82">
        <v>0.02</v>
      </c>
      <c r="E8" s="83">
        <v>15.2</v>
      </c>
      <c r="F8" s="82">
        <v>62</v>
      </c>
      <c r="G8" s="74" t="s">
        <v>55</v>
      </c>
      <c r="H8" s="82">
        <v>0.13</v>
      </c>
      <c r="I8" s="82">
        <v>0.02</v>
      </c>
      <c r="J8" s="82">
        <v>15.2</v>
      </c>
      <c r="K8" s="82">
        <v>62</v>
      </c>
      <c r="L8" s="84">
        <v>686</v>
      </c>
      <c r="M8" s="85" t="s">
        <v>56</v>
      </c>
    </row>
    <row r="9" spans="1:13" x14ac:dyDescent="0.25">
      <c r="A9" s="86" t="s">
        <v>45</v>
      </c>
      <c r="B9" s="82">
        <v>20</v>
      </c>
      <c r="C9" s="82">
        <v>1.6</v>
      </c>
      <c r="D9" s="82">
        <v>0.2</v>
      </c>
      <c r="E9" s="83">
        <v>10.199999999999999</v>
      </c>
      <c r="F9" s="82">
        <v>50</v>
      </c>
      <c r="G9" s="82">
        <v>20</v>
      </c>
      <c r="H9" s="82">
        <v>1.6</v>
      </c>
      <c r="I9" s="82">
        <v>0.2</v>
      </c>
      <c r="J9" s="83">
        <v>10.199999999999999</v>
      </c>
      <c r="K9" s="82">
        <v>50</v>
      </c>
      <c r="L9" s="82" t="s">
        <v>43</v>
      </c>
      <c r="M9" s="78" t="s">
        <v>46</v>
      </c>
    </row>
    <row r="10" spans="1:13" x14ac:dyDescent="0.25">
      <c r="A10" s="87" t="s">
        <v>25</v>
      </c>
      <c r="B10" s="74"/>
      <c r="C10" s="88">
        <f>SUM(C6:C9)</f>
        <v>11.990000000000002</v>
      </c>
      <c r="D10" s="88">
        <f>SUM(D6:D9)</f>
        <v>11.379999999999999</v>
      </c>
      <c r="E10" s="89">
        <f>SUM(E6:E9)</f>
        <v>56.14</v>
      </c>
      <c r="F10" s="88">
        <f>SUM(F6:F9)</f>
        <v>389.01</v>
      </c>
      <c r="G10" s="234"/>
      <c r="H10" s="237">
        <f>SUM(H6:H9)</f>
        <v>13.080000000000002</v>
      </c>
      <c r="I10" s="237">
        <f>SUM(I6:I9)</f>
        <v>12.45</v>
      </c>
      <c r="J10" s="237">
        <f>SUM(J6:J9)</f>
        <v>59.480000000000004</v>
      </c>
      <c r="K10" s="237">
        <f>SUM(K6:K9)</f>
        <v>418.65999999999997</v>
      </c>
      <c r="L10" s="234"/>
      <c r="M10" s="55"/>
    </row>
    <row r="11" spans="1:13" x14ac:dyDescent="0.25">
      <c r="A11" s="325" t="s">
        <v>205</v>
      </c>
      <c r="B11" s="320"/>
      <c r="C11" s="321"/>
      <c r="D11" s="321"/>
      <c r="E11" s="321"/>
      <c r="F11" s="321"/>
      <c r="G11" s="320"/>
      <c r="H11" s="320"/>
      <c r="I11" s="320"/>
      <c r="J11" s="320"/>
      <c r="K11" s="320"/>
      <c r="L11" s="320"/>
      <c r="M11" s="328"/>
    </row>
    <row r="12" spans="1:13" ht="14.25" customHeight="1" x14ac:dyDescent="0.25">
      <c r="A12" s="55" t="s">
        <v>31</v>
      </c>
      <c r="B12" s="82">
        <v>90</v>
      </c>
      <c r="C12" s="82">
        <v>10.8</v>
      </c>
      <c r="D12" s="82">
        <v>19.8</v>
      </c>
      <c r="E12" s="82">
        <v>0</v>
      </c>
      <c r="F12" s="82">
        <v>221.4</v>
      </c>
      <c r="G12" s="82">
        <v>100</v>
      </c>
      <c r="H12" s="82">
        <v>12</v>
      </c>
      <c r="I12" s="82">
        <v>22</v>
      </c>
      <c r="J12" s="82">
        <v>0</v>
      </c>
      <c r="K12" s="82">
        <v>246</v>
      </c>
      <c r="L12" s="82" t="s">
        <v>32</v>
      </c>
      <c r="M12" s="78" t="s">
        <v>33</v>
      </c>
    </row>
    <row r="13" spans="1:13" ht="13.5" customHeight="1" x14ac:dyDescent="0.25">
      <c r="A13" s="55" t="s">
        <v>34</v>
      </c>
      <c r="B13" s="76">
        <v>150</v>
      </c>
      <c r="C13" s="76">
        <v>5.52</v>
      </c>
      <c r="D13" s="76">
        <v>4.51</v>
      </c>
      <c r="E13" s="92">
        <v>26.45</v>
      </c>
      <c r="F13" s="76">
        <v>168.45</v>
      </c>
      <c r="G13" s="82">
        <v>180</v>
      </c>
      <c r="H13" s="74">
        <v>6.62</v>
      </c>
      <c r="I13" s="74">
        <v>5.42</v>
      </c>
      <c r="J13" s="74">
        <v>31.73</v>
      </c>
      <c r="K13" s="74">
        <v>202.14</v>
      </c>
      <c r="L13" s="80" t="s">
        <v>35</v>
      </c>
      <c r="M13" s="55" t="s">
        <v>36</v>
      </c>
    </row>
    <row r="14" spans="1:13" x14ac:dyDescent="0.25">
      <c r="A14" s="86" t="s">
        <v>42</v>
      </c>
      <c r="B14" s="74">
        <v>20</v>
      </c>
      <c r="C14" s="82">
        <v>1.3</v>
      </c>
      <c r="D14" s="82">
        <v>0.2</v>
      </c>
      <c r="E14" s="83">
        <v>8.6</v>
      </c>
      <c r="F14" s="82">
        <v>43</v>
      </c>
      <c r="G14" s="74">
        <v>20</v>
      </c>
      <c r="H14" s="82">
        <v>1.3</v>
      </c>
      <c r="I14" s="82">
        <v>0.2</v>
      </c>
      <c r="J14" s="82">
        <v>8.6</v>
      </c>
      <c r="K14" s="82">
        <v>43</v>
      </c>
      <c r="L14" s="74" t="s">
        <v>43</v>
      </c>
      <c r="M14" s="55" t="s">
        <v>44</v>
      </c>
    </row>
    <row r="15" spans="1:13" ht="12.75" customHeight="1" x14ac:dyDescent="0.25">
      <c r="A15" s="78" t="s">
        <v>22</v>
      </c>
      <c r="B15" s="84" t="s">
        <v>23</v>
      </c>
      <c r="C15" s="84">
        <v>7.0000000000000007E-2</v>
      </c>
      <c r="D15" s="84">
        <v>0.02</v>
      </c>
      <c r="E15" s="93">
        <v>15</v>
      </c>
      <c r="F15" s="84">
        <v>60</v>
      </c>
      <c r="G15" s="84" t="s">
        <v>23</v>
      </c>
      <c r="H15" s="84">
        <v>7.0000000000000007E-2</v>
      </c>
      <c r="I15" s="84">
        <v>0.02</v>
      </c>
      <c r="J15" s="84">
        <v>15</v>
      </c>
      <c r="K15" s="84">
        <v>60</v>
      </c>
      <c r="L15" s="84">
        <v>685</v>
      </c>
      <c r="M15" s="94" t="s">
        <v>24</v>
      </c>
    </row>
    <row r="16" spans="1:13" s="69" customFormat="1" x14ac:dyDescent="0.25">
      <c r="A16" s="87" t="s">
        <v>25</v>
      </c>
      <c r="B16" s="234"/>
      <c r="C16" s="88">
        <f>SUM(C12:C15)</f>
        <v>17.690000000000001</v>
      </c>
      <c r="D16" s="88">
        <f t="shared" ref="D16:K16" si="0">SUM(D12:D15)</f>
        <v>24.53</v>
      </c>
      <c r="E16" s="89">
        <f t="shared" si="0"/>
        <v>50.05</v>
      </c>
      <c r="F16" s="88">
        <f t="shared" si="0"/>
        <v>492.85</v>
      </c>
      <c r="G16" s="234"/>
      <c r="H16" s="237">
        <f t="shared" si="0"/>
        <v>19.990000000000002</v>
      </c>
      <c r="I16" s="237">
        <f t="shared" si="0"/>
        <v>27.64</v>
      </c>
      <c r="J16" s="237">
        <f t="shared" si="0"/>
        <v>55.33</v>
      </c>
      <c r="K16" s="237">
        <f t="shared" si="0"/>
        <v>551.14</v>
      </c>
      <c r="L16" s="234"/>
      <c r="M16" s="55"/>
    </row>
    <row r="17" spans="1:13" s="69" customFormat="1" x14ac:dyDescent="0.25">
      <c r="A17" s="87" t="s">
        <v>47</v>
      </c>
      <c r="B17" s="234"/>
      <c r="C17" s="237">
        <f>SUM(C10,C16)</f>
        <v>29.680000000000003</v>
      </c>
      <c r="D17" s="237">
        <f t="shared" ref="D17:K17" si="1">SUM(D10,D16)</f>
        <v>35.909999999999997</v>
      </c>
      <c r="E17" s="237">
        <f t="shared" si="1"/>
        <v>106.19</v>
      </c>
      <c r="F17" s="237">
        <f t="shared" si="1"/>
        <v>881.86</v>
      </c>
      <c r="G17" s="237"/>
      <c r="H17" s="237">
        <f t="shared" si="1"/>
        <v>33.070000000000007</v>
      </c>
      <c r="I17" s="237">
        <f t="shared" si="1"/>
        <v>40.090000000000003</v>
      </c>
      <c r="J17" s="237">
        <f t="shared" si="1"/>
        <v>114.81</v>
      </c>
      <c r="K17" s="237">
        <f t="shared" si="1"/>
        <v>969.8</v>
      </c>
      <c r="L17" s="234"/>
      <c r="M17" s="55"/>
    </row>
    <row r="18" spans="1:13" x14ac:dyDescent="0.25">
      <c r="A18" s="319" t="s">
        <v>48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322"/>
    </row>
    <row r="19" spans="1:13" s="69" customFormat="1" ht="10.5" customHeight="1" x14ac:dyDescent="0.25">
      <c r="A19" s="323" t="s">
        <v>2</v>
      </c>
      <c r="B19" s="325" t="s">
        <v>3</v>
      </c>
      <c r="C19" s="320"/>
      <c r="D19" s="320"/>
      <c r="E19" s="320"/>
      <c r="F19" s="320"/>
      <c r="G19" s="326" t="s">
        <v>160</v>
      </c>
      <c r="H19" s="326"/>
      <c r="I19" s="326"/>
      <c r="J19" s="326"/>
      <c r="K19" s="326"/>
      <c r="L19" s="323" t="s">
        <v>4</v>
      </c>
      <c r="M19" s="323" t="s">
        <v>5</v>
      </c>
    </row>
    <row r="20" spans="1:13" s="69" customFormat="1" ht="12.75" customHeight="1" x14ac:dyDescent="0.25">
      <c r="A20" s="324"/>
      <c r="B20" s="70" t="s">
        <v>6</v>
      </c>
      <c r="C20" s="236" t="s">
        <v>120</v>
      </c>
      <c r="D20" s="236" t="s">
        <v>121</v>
      </c>
      <c r="E20" s="72" t="s">
        <v>9</v>
      </c>
      <c r="F20" s="236" t="s">
        <v>10</v>
      </c>
      <c r="G20" s="70" t="s">
        <v>6</v>
      </c>
      <c r="H20" s="236" t="s">
        <v>120</v>
      </c>
      <c r="I20" s="236" t="s">
        <v>121</v>
      </c>
      <c r="J20" s="72" t="s">
        <v>9</v>
      </c>
      <c r="K20" s="73" t="s">
        <v>10</v>
      </c>
      <c r="L20" s="324"/>
      <c r="M20" s="324"/>
    </row>
    <row r="21" spans="1:13" x14ac:dyDescent="0.25">
      <c r="A21" s="325" t="s">
        <v>204</v>
      </c>
      <c r="B21" s="321"/>
      <c r="C21" s="321"/>
      <c r="D21" s="321"/>
      <c r="E21" s="321"/>
      <c r="F21" s="321"/>
      <c r="G21" s="320"/>
      <c r="H21" s="320"/>
      <c r="I21" s="320"/>
      <c r="J21" s="320"/>
      <c r="K21" s="320"/>
      <c r="L21" s="320"/>
      <c r="M21" s="328"/>
    </row>
    <row r="22" spans="1:13" ht="12" customHeight="1" x14ac:dyDescent="0.25">
      <c r="A22" s="55" t="s">
        <v>57</v>
      </c>
      <c r="B22" s="95" t="s">
        <v>170</v>
      </c>
      <c r="C22" s="77">
        <v>1.71</v>
      </c>
      <c r="D22" s="77">
        <v>5.19</v>
      </c>
      <c r="E22" s="96">
        <v>6.89</v>
      </c>
      <c r="F22" s="77">
        <v>81.27</v>
      </c>
      <c r="G22" s="74" t="s">
        <v>171</v>
      </c>
      <c r="H22" s="74">
        <v>2.46</v>
      </c>
      <c r="I22" s="74">
        <v>6.95</v>
      </c>
      <c r="J22" s="74">
        <v>8.6999999999999993</v>
      </c>
      <c r="K22" s="74">
        <v>107.28</v>
      </c>
      <c r="L22" s="74" t="s">
        <v>59</v>
      </c>
      <c r="M22" s="78" t="s">
        <v>60</v>
      </c>
    </row>
    <row r="23" spans="1:13" ht="12" customHeight="1" x14ac:dyDescent="0.25">
      <c r="A23" s="78" t="s">
        <v>126</v>
      </c>
      <c r="B23" s="64">
        <v>60</v>
      </c>
      <c r="C23" s="65">
        <v>7.65</v>
      </c>
      <c r="D23" s="65">
        <v>8.48</v>
      </c>
      <c r="E23" s="65">
        <v>22.58</v>
      </c>
      <c r="F23" s="65">
        <v>199.8</v>
      </c>
      <c r="G23" s="64">
        <v>60</v>
      </c>
      <c r="H23" s="65">
        <v>7.65</v>
      </c>
      <c r="I23" s="65">
        <v>8.48</v>
      </c>
      <c r="J23" s="65">
        <v>22.58</v>
      </c>
      <c r="K23" s="65">
        <v>199.8</v>
      </c>
      <c r="L23" s="97" t="s">
        <v>127</v>
      </c>
      <c r="M23" s="55" t="s">
        <v>128</v>
      </c>
    </row>
    <row r="24" spans="1:13" ht="12.75" customHeight="1" x14ac:dyDescent="0.25">
      <c r="A24" s="78" t="s">
        <v>22</v>
      </c>
      <c r="B24" s="84" t="s">
        <v>23</v>
      </c>
      <c r="C24" s="84">
        <v>7.0000000000000007E-2</v>
      </c>
      <c r="D24" s="84">
        <v>0.02</v>
      </c>
      <c r="E24" s="93">
        <v>15</v>
      </c>
      <c r="F24" s="84">
        <v>60</v>
      </c>
      <c r="G24" s="84" t="s">
        <v>23</v>
      </c>
      <c r="H24" s="84">
        <v>7.0000000000000007E-2</v>
      </c>
      <c r="I24" s="84">
        <v>0.02</v>
      </c>
      <c r="J24" s="84">
        <v>15</v>
      </c>
      <c r="K24" s="84">
        <v>60</v>
      </c>
      <c r="L24" s="84">
        <v>685</v>
      </c>
      <c r="M24" s="94" t="s">
        <v>24</v>
      </c>
    </row>
    <row r="25" spans="1:13" x14ac:dyDescent="0.25">
      <c r="A25" s="86" t="s">
        <v>45</v>
      </c>
      <c r="B25" s="82">
        <v>20</v>
      </c>
      <c r="C25" s="82">
        <v>1.6</v>
      </c>
      <c r="D25" s="82">
        <v>0.2</v>
      </c>
      <c r="E25" s="83">
        <v>10.199999999999999</v>
      </c>
      <c r="F25" s="82">
        <v>50</v>
      </c>
      <c r="G25" s="82">
        <v>20</v>
      </c>
      <c r="H25" s="82">
        <v>1.6</v>
      </c>
      <c r="I25" s="82">
        <v>0.2</v>
      </c>
      <c r="J25" s="83">
        <v>10.199999999999999</v>
      </c>
      <c r="K25" s="82">
        <v>50</v>
      </c>
      <c r="L25" s="82" t="s">
        <v>43</v>
      </c>
      <c r="M25" s="78" t="s">
        <v>46</v>
      </c>
    </row>
    <row r="26" spans="1:13" x14ac:dyDescent="0.25">
      <c r="A26" s="87" t="s">
        <v>25</v>
      </c>
      <c r="B26" s="74"/>
      <c r="C26" s="88">
        <f>SUM(C22:C25)</f>
        <v>11.03</v>
      </c>
      <c r="D26" s="88">
        <f>SUM(D22:D25)</f>
        <v>13.89</v>
      </c>
      <c r="E26" s="89">
        <f>SUM(E22:E25)</f>
        <v>54.67</v>
      </c>
      <c r="F26" s="88">
        <f>SUM(F22:F25)</f>
        <v>391.07</v>
      </c>
      <c r="G26" s="234"/>
      <c r="H26" s="237">
        <f>SUM(H22:H25)</f>
        <v>11.78</v>
      </c>
      <c r="I26" s="237">
        <f>SUM(I22:I25)</f>
        <v>15.649999999999999</v>
      </c>
      <c r="J26" s="237">
        <f>SUM(J22:J25)</f>
        <v>56.480000000000004</v>
      </c>
      <c r="K26" s="237">
        <f>SUM(K22:K25)</f>
        <v>417.08000000000004</v>
      </c>
      <c r="L26" s="234"/>
      <c r="M26" s="55"/>
    </row>
    <row r="27" spans="1:13" x14ac:dyDescent="0.25">
      <c r="A27" s="325" t="s">
        <v>205</v>
      </c>
      <c r="B27" s="320"/>
      <c r="C27" s="321"/>
      <c r="D27" s="321"/>
      <c r="E27" s="321"/>
      <c r="F27" s="321"/>
      <c r="G27" s="320"/>
      <c r="H27" s="320"/>
      <c r="I27" s="320"/>
      <c r="J27" s="320"/>
      <c r="K27" s="320"/>
      <c r="L27" s="320"/>
      <c r="M27" s="328"/>
    </row>
    <row r="28" spans="1:13" ht="11.25" customHeight="1" x14ac:dyDescent="0.25">
      <c r="A28" s="98" t="s">
        <v>61</v>
      </c>
      <c r="B28" s="82">
        <v>90</v>
      </c>
      <c r="C28" s="74">
        <f>17.2*0.9</f>
        <v>15.48</v>
      </c>
      <c r="D28" s="75">
        <f>13.94*0.9</f>
        <v>12.545999999999999</v>
      </c>
      <c r="E28" s="75">
        <f>9.91*0.9</f>
        <v>8.9190000000000005</v>
      </c>
      <c r="F28" s="75">
        <f>233.23*0.9</f>
        <v>209.90699999999998</v>
      </c>
      <c r="G28" s="82">
        <v>100</v>
      </c>
      <c r="H28" s="74">
        <v>17.2</v>
      </c>
      <c r="I28" s="74">
        <v>13.94</v>
      </c>
      <c r="J28" s="74">
        <v>9.91</v>
      </c>
      <c r="K28" s="74">
        <v>233.23</v>
      </c>
      <c r="L28" s="74" t="s">
        <v>62</v>
      </c>
      <c r="M28" s="78" t="s">
        <v>63</v>
      </c>
    </row>
    <row r="29" spans="1:13" ht="12.75" customHeight="1" x14ac:dyDescent="0.25">
      <c r="A29" s="86" t="s">
        <v>64</v>
      </c>
      <c r="B29" s="99">
        <v>150</v>
      </c>
      <c r="C29" s="74">
        <v>8.6</v>
      </c>
      <c r="D29" s="74">
        <v>6.09</v>
      </c>
      <c r="E29" s="75">
        <v>38.64</v>
      </c>
      <c r="F29" s="74">
        <v>243.75</v>
      </c>
      <c r="G29" s="84">
        <v>180</v>
      </c>
      <c r="H29" s="84">
        <v>10.32</v>
      </c>
      <c r="I29" s="84">
        <v>7.31</v>
      </c>
      <c r="J29" s="84">
        <v>46.37</v>
      </c>
      <c r="K29" s="84">
        <v>292.5</v>
      </c>
      <c r="L29" s="84" t="s">
        <v>65</v>
      </c>
      <c r="M29" s="100" t="s">
        <v>66</v>
      </c>
    </row>
    <row r="30" spans="1:13" ht="13.5" customHeight="1" x14ac:dyDescent="0.25">
      <c r="A30" s="81" t="s">
        <v>54</v>
      </c>
      <c r="B30" s="74" t="s">
        <v>55</v>
      </c>
      <c r="C30" s="82">
        <v>0.13</v>
      </c>
      <c r="D30" s="82">
        <v>0.02</v>
      </c>
      <c r="E30" s="83">
        <v>15.2</v>
      </c>
      <c r="F30" s="82">
        <v>62</v>
      </c>
      <c r="G30" s="74" t="s">
        <v>55</v>
      </c>
      <c r="H30" s="82">
        <v>0.13</v>
      </c>
      <c r="I30" s="82">
        <v>0.02</v>
      </c>
      <c r="J30" s="82">
        <v>15.2</v>
      </c>
      <c r="K30" s="82">
        <v>62</v>
      </c>
      <c r="L30" s="84">
        <v>686</v>
      </c>
      <c r="M30" s="85" t="s">
        <v>56</v>
      </c>
    </row>
    <row r="31" spans="1:13" x14ac:dyDescent="0.25">
      <c r="A31" s="86" t="s">
        <v>42</v>
      </c>
      <c r="B31" s="74">
        <v>20</v>
      </c>
      <c r="C31" s="82">
        <v>1.3</v>
      </c>
      <c r="D31" s="82">
        <v>0.2</v>
      </c>
      <c r="E31" s="83">
        <v>8.6</v>
      </c>
      <c r="F31" s="82">
        <v>43</v>
      </c>
      <c r="G31" s="74">
        <v>20</v>
      </c>
      <c r="H31" s="82">
        <v>1.3</v>
      </c>
      <c r="I31" s="82">
        <v>0.2</v>
      </c>
      <c r="J31" s="82">
        <v>8.6</v>
      </c>
      <c r="K31" s="82">
        <v>43</v>
      </c>
      <c r="L31" s="74" t="s">
        <v>43</v>
      </c>
      <c r="M31" s="55" t="s">
        <v>44</v>
      </c>
    </row>
    <row r="32" spans="1:13" x14ac:dyDescent="0.25">
      <c r="A32" s="87" t="s">
        <v>25</v>
      </c>
      <c r="B32" s="74"/>
      <c r="C32" s="101">
        <f>SUM(C28:C31)</f>
        <v>25.509999999999998</v>
      </c>
      <c r="D32" s="101">
        <f t="shared" ref="D32:K32" si="2">SUM(D28:D31)</f>
        <v>18.855999999999998</v>
      </c>
      <c r="E32" s="101">
        <f t="shared" si="2"/>
        <v>71.358999999999995</v>
      </c>
      <c r="F32" s="101">
        <f t="shared" si="2"/>
        <v>558.65699999999993</v>
      </c>
      <c r="G32" s="101"/>
      <c r="H32" s="101">
        <f t="shared" si="2"/>
        <v>28.95</v>
      </c>
      <c r="I32" s="101">
        <f t="shared" si="2"/>
        <v>21.47</v>
      </c>
      <c r="J32" s="101">
        <f t="shared" si="2"/>
        <v>80.08</v>
      </c>
      <c r="K32" s="101">
        <f t="shared" si="2"/>
        <v>630.73</v>
      </c>
      <c r="L32" s="234"/>
      <c r="M32" s="55"/>
    </row>
    <row r="33" spans="1:13" s="69" customFormat="1" x14ac:dyDescent="0.25">
      <c r="A33" s="87" t="s">
        <v>47</v>
      </c>
      <c r="B33" s="234"/>
      <c r="C33" s="237">
        <f>SUM(C26,C32)</f>
        <v>36.54</v>
      </c>
      <c r="D33" s="237">
        <f t="shared" ref="D33:F33" si="3">SUM(D26,D32)</f>
        <v>32.745999999999995</v>
      </c>
      <c r="E33" s="237">
        <f t="shared" si="3"/>
        <v>126.029</v>
      </c>
      <c r="F33" s="237">
        <f t="shared" si="3"/>
        <v>949.72699999999986</v>
      </c>
      <c r="G33" s="237"/>
      <c r="H33" s="237">
        <f t="shared" ref="H33:K33" si="4">SUM(H26,H32)</f>
        <v>40.729999999999997</v>
      </c>
      <c r="I33" s="237">
        <f t="shared" si="4"/>
        <v>37.119999999999997</v>
      </c>
      <c r="J33" s="237">
        <f t="shared" si="4"/>
        <v>136.56</v>
      </c>
      <c r="K33" s="237">
        <f t="shared" si="4"/>
        <v>1047.81</v>
      </c>
      <c r="L33" s="234"/>
      <c r="M33" s="55"/>
    </row>
    <row r="34" spans="1:13" x14ac:dyDescent="0.25">
      <c r="A34" s="325" t="s">
        <v>70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8"/>
    </row>
    <row r="35" spans="1:13" s="69" customFormat="1" ht="10.5" customHeight="1" x14ac:dyDescent="0.25">
      <c r="A35" s="323" t="s">
        <v>2</v>
      </c>
      <c r="B35" s="325" t="s">
        <v>3</v>
      </c>
      <c r="C35" s="320"/>
      <c r="D35" s="320"/>
      <c r="E35" s="320"/>
      <c r="F35" s="320"/>
      <c r="G35" s="326" t="s">
        <v>160</v>
      </c>
      <c r="H35" s="326"/>
      <c r="I35" s="326"/>
      <c r="J35" s="326"/>
      <c r="K35" s="326"/>
      <c r="L35" s="323" t="s">
        <v>4</v>
      </c>
      <c r="M35" s="323" t="s">
        <v>5</v>
      </c>
    </row>
    <row r="36" spans="1:13" s="69" customFormat="1" ht="12.75" customHeight="1" x14ac:dyDescent="0.25">
      <c r="A36" s="324"/>
      <c r="B36" s="70" t="s">
        <v>6</v>
      </c>
      <c r="C36" s="236" t="s">
        <v>120</v>
      </c>
      <c r="D36" s="236" t="s">
        <v>121</v>
      </c>
      <c r="E36" s="72" t="s">
        <v>9</v>
      </c>
      <c r="F36" s="236" t="s">
        <v>10</v>
      </c>
      <c r="G36" s="70" t="s">
        <v>6</v>
      </c>
      <c r="H36" s="236" t="s">
        <v>120</v>
      </c>
      <c r="I36" s="236" t="s">
        <v>121</v>
      </c>
      <c r="J36" s="72" t="s">
        <v>9</v>
      </c>
      <c r="K36" s="73" t="s">
        <v>10</v>
      </c>
      <c r="L36" s="324"/>
      <c r="M36" s="324"/>
    </row>
    <row r="37" spans="1:13" x14ac:dyDescent="0.25">
      <c r="A37" s="325" t="s">
        <v>204</v>
      </c>
      <c r="B37" s="321"/>
      <c r="C37" s="321"/>
      <c r="D37" s="321"/>
      <c r="E37" s="321"/>
      <c r="F37" s="321"/>
      <c r="G37" s="320"/>
      <c r="H37" s="320"/>
      <c r="I37" s="320"/>
      <c r="J37" s="320"/>
      <c r="K37" s="320"/>
      <c r="L37" s="320"/>
      <c r="M37" s="328"/>
    </row>
    <row r="38" spans="1:13" ht="14.25" customHeight="1" x14ac:dyDescent="0.25">
      <c r="A38" s="55" t="s">
        <v>110</v>
      </c>
      <c r="B38" s="95" t="s">
        <v>28</v>
      </c>
      <c r="C38" s="74">
        <v>1.44</v>
      </c>
      <c r="D38" s="74">
        <v>5.34</v>
      </c>
      <c r="E38" s="75">
        <v>9.3800000000000008</v>
      </c>
      <c r="F38" s="74">
        <v>91.98</v>
      </c>
      <c r="G38" s="110" t="s">
        <v>164</v>
      </c>
      <c r="H38" s="77">
        <v>1.74</v>
      </c>
      <c r="I38" s="77">
        <v>6.33</v>
      </c>
      <c r="J38" s="77">
        <v>11.16</v>
      </c>
      <c r="K38" s="77">
        <v>111.14</v>
      </c>
      <c r="L38" s="111" t="s">
        <v>111</v>
      </c>
      <c r="M38" s="112" t="s">
        <v>112</v>
      </c>
    </row>
    <row r="39" spans="1:13" ht="14.25" customHeight="1" x14ac:dyDescent="0.25">
      <c r="A39" s="55" t="s">
        <v>172</v>
      </c>
      <c r="B39" s="74">
        <v>50</v>
      </c>
      <c r="C39" s="74">
        <v>3.05</v>
      </c>
      <c r="D39" s="74">
        <v>9.2200000000000006</v>
      </c>
      <c r="E39" s="74">
        <v>28.71</v>
      </c>
      <c r="F39" s="74">
        <v>210</v>
      </c>
      <c r="G39" s="74">
        <v>50</v>
      </c>
      <c r="H39" s="74">
        <v>3.05</v>
      </c>
      <c r="I39" s="74">
        <v>9.2200000000000006</v>
      </c>
      <c r="J39" s="74">
        <v>28.71</v>
      </c>
      <c r="K39" s="74">
        <v>210</v>
      </c>
      <c r="L39" s="74">
        <v>446</v>
      </c>
      <c r="M39" s="78" t="s">
        <v>173</v>
      </c>
    </row>
    <row r="40" spans="1:13" ht="13.5" customHeight="1" x14ac:dyDescent="0.25">
      <c r="A40" s="81" t="s">
        <v>54</v>
      </c>
      <c r="B40" s="74" t="s">
        <v>55</v>
      </c>
      <c r="C40" s="82">
        <v>0.13</v>
      </c>
      <c r="D40" s="82">
        <v>0.02</v>
      </c>
      <c r="E40" s="83">
        <v>15.2</v>
      </c>
      <c r="F40" s="82">
        <v>62</v>
      </c>
      <c r="G40" s="74" t="s">
        <v>55</v>
      </c>
      <c r="H40" s="82">
        <v>0.13</v>
      </c>
      <c r="I40" s="82">
        <v>0.02</v>
      </c>
      <c r="J40" s="82">
        <v>15.2</v>
      </c>
      <c r="K40" s="82">
        <v>62</v>
      </c>
      <c r="L40" s="84">
        <v>686</v>
      </c>
      <c r="M40" s="85" t="s">
        <v>56</v>
      </c>
    </row>
    <row r="41" spans="1:13" x14ac:dyDescent="0.25">
      <c r="A41" s="86" t="s">
        <v>45</v>
      </c>
      <c r="B41" s="82">
        <v>20</v>
      </c>
      <c r="C41" s="82">
        <v>1.6</v>
      </c>
      <c r="D41" s="82">
        <v>0.2</v>
      </c>
      <c r="E41" s="83">
        <v>10.199999999999999</v>
      </c>
      <c r="F41" s="82">
        <v>50</v>
      </c>
      <c r="G41" s="82">
        <v>20</v>
      </c>
      <c r="H41" s="82">
        <v>1.6</v>
      </c>
      <c r="I41" s="82">
        <v>0.2</v>
      </c>
      <c r="J41" s="83">
        <v>10.199999999999999</v>
      </c>
      <c r="K41" s="82">
        <v>50</v>
      </c>
      <c r="L41" s="82" t="s">
        <v>43</v>
      </c>
      <c r="M41" s="78" t="s">
        <v>46</v>
      </c>
    </row>
    <row r="42" spans="1:13" x14ac:dyDescent="0.25">
      <c r="A42" s="87" t="s">
        <v>25</v>
      </c>
      <c r="B42" s="74"/>
      <c r="C42" s="88">
        <f>SUM(C38:C41)</f>
        <v>6.2200000000000006</v>
      </c>
      <c r="D42" s="88">
        <f>SUM(D38:D41)</f>
        <v>14.78</v>
      </c>
      <c r="E42" s="89">
        <f>SUM(E38:E41)</f>
        <v>63.490000000000009</v>
      </c>
      <c r="F42" s="88">
        <f>SUM(F38:F41)</f>
        <v>413.98</v>
      </c>
      <c r="G42" s="234"/>
      <c r="H42" s="237">
        <f>SUM(H38:H41)</f>
        <v>6.52</v>
      </c>
      <c r="I42" s="237">
        <f>SUM(I38:I41)</f>
        <v>15.77</v>
      </c>
      <c r="J42" s="237">
        <f>SUM(J38:J41)</f>
        <v>65.27000000000001</v>
      </c>
      <c r="K42" s="237">
        <f>SUM(K38:K41)</f>
        <v>433.14</v>
      </c>
      <c r="L42" s="234"/>
      <c r="M42" s="55"/>
    </row>
    <row r="43" spans="1:13" x14ac:dyDescent="0.25">
      <c r="A43" s="325" t="s">
        <v>205</v>
      </c>
      <c r="B43" s="320"/>
      <c r="C43" s="321"/>
      <c r="D43" s="321"/>
      <c r="E43" s="321"/>
      <c r="F43" s="321"/>
      <c r="G43" s="320"/>
      <c r="H43" s="320"/>
      <c r="I43" s="320"/>
      <c r="J43" s="320"/>
      <c r="K43" s="320"/>
      <c r="L43" s="320"/>
      <c r="M43" s="328"/>
    </row>
    <row r="44" spans="1:13" ht="12" customHeight="1" x14ac:dyDescent="0.25">
      <c r="A44" s="94" t="s">
        <v>79</v>
      </c>
      <c r="B44" s="82">
        <v>90</v>
      </c>
      <c r="C44" s="74">
        <v>14.7</v>
      </c>
      <c r="D44" s="74">
        <f>12.3*0.9</f>
        <v>11.07</v>
      </c>
      <c r="E44" s="75">
        <v>12.95</v>
      </c>
      <c r="F44" s="75">
        <f>242.41*0.9</f>
        <v>218.16900000000001</v>
      </c>
      <c r="G44" s="82">
        <v>100</v>
      </c>
      <c r="H44" s="74">
        <v>16.32</v>
      </c>
      <c r="I44" s="74">
        <v>12.3</v>
      </c>
      <c r="J44" s="74">
        <v>14.38</v>
      </c>
      <c r="K44" s="74">
        <v>242.41</v>
      </c>
      <c r="L44" s="74" t="s">
        <v>80</v>
      </c>
      <c r="M44" s="78" t="s">
        <v>81</v>
      </c>
    </row>
    <row r="45" spans="1:13" ht="12.75" customHeight="1" x14ac:dyDescent="0.25">
      <c r="A45" s="78" t="s">
        <v>82</v>
      </c>
      <c r="B45" s="64">
        <v>150</v>
      </c>
      <c r="C45" s="102">
        <v>3.65</v>
      </c>
      <c r="D45" s="102">
        <v>5.37</v>
      </c>
      <c r="E45" s="103">
        <v>36.68</v>
      </c>
      <c r="F45" s="102">
        <v>209.7</v>
      </c>
      <c r="G45" s="104">
        <v>180</v>
      </c>
      <c r="H45" s="102">
        <v>4.38</v>
      </c>
      <c r="I45" s="102">
        <v>6.44</v>
      </c>
      <c r="J45" s="102">
        <v>44.02</v>
      </c>
      <c r="K45" s="102">
        <v>251.64</v>
      </c>
      <c r="L45" s="105" t="s">
        <v>83</v>
      </c>
      <c r="M45" s="81" t="s">
        <v>84</v>
      </c>
    </row>
    <row r="46" spans="1:13" ht="12.75" customHeight="1" x14ac:dyDescent="0.25">
      <c r="A46" s="78" t="s">
        <v>22</v>
      </c>
      <c r="B46" s="84" t="s">
        <v>23</v>
      </c>
      <c r="C46" s="84">
        <v>7.0000000000000007E-2</v>
      </c>
      <c r="D46" s="84">
        <v>0.02</v>
      </c>
      <c r="E46" s="93">
        <v>15</v>
      </c>
      <c r="F46" s="84">
        <v>60</v>
      </c>
      <c r="G46" s="84" t="s">
        <v>23</v>
      </c>
      <c r="H46" s="84">
        <v>7.0000000000000007E-2</v>
      </c>
      <c r="I46" s="84">
        <v>0.02</v>
      </c>
      <c r="J46" s="84">
        <v>15</v>
      </c>
      <c r="K46" s="84">
        <v>60</v>
      </c>
      <c r="L46" s="84">
        <v>685</v>
      </c>
      <c r="M46" s="94" t="s">
        <v>24</v>
      </c>
    </row>
    <row r="47" spans="1:13" x14ac:dyDescent="0.25">
      <c r="A47" s="86" t="s">
        <v>42</v>
      </c>
      <c r="B47" s="74">
        <v>20</v>
      </c>
      <c r="C47" s="82">
        <v>1.3</v>
      </c>
      <c r="D47" s="82">
        <v>0.2</v>
      </c>
      <c r="E47" s="83">
        <v>8.6</v>
      </c>
      <c r="F47" s="82">
        <v>43</v>
      </c>
      <c r="G47" s="74">
        <v>20</v>
      </c>
      <c r="H47" s="82">
        <v>1.3</v>
      </c>
      <c r="I47" s="82">
        <v>0.2</v>
      </c>
      <c r="J47" s="82">
        <v>8.6</v>
      </c>
      <c r="K47" s="82">
        <v>43</v>
      </c>
      <c r="L47" s="74" t="s">
        <v>43</v>
      </c>
      <c r="M47" s="55" t="s">
        <v>44</v>
      </c>
    </row>
    <row r="48" spans="1:13" x14ac:dyDescent="0.25">
      <c r="A48" s="87" t="s">
        <v>25</v>
      </c>
      <c r="B48" s="74"/>
      <c r="C48" s="101">
        <f>SUM(C44:C47)</f>
        <v>19.72</v>
      </c>
      <c r="D48" s="101">
        <f t="shared" ref="D48:K48" si="5">SUM(D44:D47)</f>
        <v>16.66</v>
      </c>
      <c r="E48" s="101">
        <f t="shared" si="5"/>
        <v>73.22999999999999</v>
      </c>
      <c r="F48" s="101">
        <f t="shared" si="5"/>
        <v>530.86900000000003</v>
      </c>
      <c r="G48" s="101"/>
      <c r="H48" s="101">
        <f t="shared" si="5"/>
        <v>22.07</v>
      </c>
      <c r="I48" s="101">
        <f t="shared" si="5"/>
        <v>18.96</v>
      </c>
      <c r="J48" s="101">
        <f t="shared" si="5"/>
        <v>82</v>
      </c>
      <c r="K48" s="101">
        <f t="shared" si="5"/>
        <v>597.04999999999995</v>
      </c>
      <c r="L48" s="106"/>
      <c r="M48" s="55"/>
    </row>
    <row r="49" spans="1:13" s="69" customFormat="1" x14ac:dyDescent="0.25">
      <c r="A49" s="87" t="s">
        <v>47</v>
      </c>
      <c r="B49" s="234"/>
      <c r="C49" s="237">
        <f>SUM(C42,C48)</f>
        <v>25.939999999999998</v>
      </c>
      <c r="D49" s="237">
        <f t="shared" ref="D49:F49" si="6">SUM(D42,D48)</f>
        <v>31.439999999999998</v>
      </c>
      <c r="E49" s="237">
        <f t="shared" si="6"/>
        <v>136.72</v>
      </c>
      <c r="F49" s="237">
        <f t="shared" si="6"/>
        <v>944.84900000000005</v>
      </c>
      <c r="G49" s="237"/>
      <c r="H49" s="237">
        <f t="shared" ref="H49:K49" si="7">SUM(H42,H48)</f>
        <v>28.59</v>
      </c>
      <c r="I49" s="237">
        <f t="shared" si="7"/>
        <v>34.730000000000004</v>
      </c>
      <c r="J49" s="237">
        <f t="shared" si="7"/>
        <v>147.27000000000001</v>
      </c>
      <c r="K49" s="237">
        <f t="shared" si="7"/>
        <v>1030.19</v>
      </c>
      <c r="L49" s="234"/>
      <c r="M49" s="55"/>
    </row>
    <row r="50" spans="1:13" x14ac:dyDescent="0.25">
      <c r="A50" s="319" t="s">
        <v>88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1"/>
      <c r="M50" s="322"/>
    </row>
    <row r="51" spans="1:13" s="69" customFormat="1" ht="10.5" customHeight="1" x14ac:dyDescent="0.25">
      <c r="A51" s="323" t="s">
        <v>2</v>
      </c>
      <c r="B51" s="325" t="s">
        <v>3</v>
      </c>
      <c r="C51" s="320"/>
      <c r="D51" s="320"/>
      <c r="E51" s="320"/>
      <c r="F51" s="320"/>
      <c r="G51" s="326" t="s">
        <v>160</v>
      </c>
      <c r="H51" s="326"/>
      <c r="I51" s="326"/>
      <c r="J51" s="326"/>
      <c r="K51" s="326"/>
      <c r="L51" s="323" t="s">
        <v>4</v>
      </c>
      <c r="M51" s="323" t="s">
        <v>5</v>
      </c>
    </row>
    <row r="52" spans="1:13" s="69" customFormat="1" ht="12.75" customHeight="1" x14ac:dyDescent="0.25">
      <c r="A52" s="324"/>
      <c r="B52" s="70" t="s">
        <v>6</v>
      </c>
      <c r="C52" s="236" t="s">
        <v>120</v>
      </c>
      <c r="D52" s="236" t="s">
        <v>121</v>
      </c>
      <c r="E52" s="72" t="s">
        <v>9</v>
      </c>
      <c r="F52" s="236" t="s">
        <v>10</v>
      </c>
      <c r="G52" s="70" t="s">
        <v>6</v>
      </c>
      <c r="H52" s="236" t="s">
        <v>120</v>
      </c>
      <c r="I52" s="236" t="s">
        <v>121</v>
      </c>
      <c r="J52" s="72" t="s">
        <v>9</v>
      </c>
      <c r="K52" s="73" t="s">
        <v>10</v>
      </c>
      <c r="L52" s="324"/>
      <c r="M52" s="324"/>
    </row>
    <row r="53" spans="1:13" x14ac:dyDescent="0.25">
      <c r="A53" s="325" t="s">
        <v>204</v>
      </c>
      <c r="B53" s="321"/>
      <c r="C53" s="321"/>
      <c r="D53" s="321"/>
      <c r="E53" s="321"/>
      <c r="F53" s="321"/>
      <c r="G53" s="320"/>
      <c r="H53" s="320"/>
      <c r="I53" s="320"/>
      <c r="J53" s="320"/>
      <c r="K53" s="320"/>
      <c r="L53" s="320"/>
      <c r="M53" s="328"/>
    </row>
    <row r="54" spans="1:13" s="278" customFormat="1" ht="14.25" customHeight="1" x14ac:dyDescent="0.25">
      <c r="A54" s="272" t="s">
        <v>249</v>
      </c>
      <c r="B54" s="279" t="s">
        <v>28</v>
      </c>
      <c r="C54" s="274">
        <v>1.47</v>
      </c>
      <c r="D54" s="274">
        <v>5.44</v>
      </c>
      <c r="E54" s="274">
        <v>10.85</v>
      </c>
      <c r="F54" s="274">
        <v>99.79</v>
      </c>
      <c r="G54" s="280" t="s">
        <v>164</v>
      </c>
      <c r="H54" s="274">
        <v>1.77</v>
      </c>
      <c r="I54" s="274">
        <v>6.45</v>
      </c>
      <c r="J54" s="274">
        <v>13.65</v>
      </c>
      <c r="K54" s="274">
        <v>120.98</v>
      </c>
      <c r="L54" s="282" t="s">
        <v>250</v>
      </c>
      <c r="M54" s="284" t="s">
        <v>251</v>
      </c>
    </row>
    <row r="55" spans="1:13" ht="14.25" customHeight="1" x14ac:dyDescent="0.2">
      <c r="A55" s="55" t="s">
        <v>210</v>
      </c>
      <c r="B55" s="74">
        <v>60</v>
      </c>
      <c r="C55" s="74">
        <v>7.38</v>
      </c>
      <c r="D55" s="74">
        <v>4.38</v>
      </c>
      <c r="E55" s="74">
        <v>23.34</v>
      </c>
      <c r="F55" s="74">
        <v>161.6</v>
      </c>
      <c r="G55" s="74">
        <v>60</v>
      </c>
      <c r="H55" s="74">
        <v>7.38</v>
      </c>
      <c r="I55" s="74">
        <v>4.38</v>
      </c>
      <c r="J55" s="74">
        <v>23.34</v>
      </c>
      <c r="K55" s="74">
        <v>161.6</v>
      </c>
      <c r="L55" s="74">
        <v>410</v>
      </c>
      <c r="M55" s="54" t="s">
        <v>211</v>
      </c>
    </row>
    <row r="56" spans="1:13" ht="12.75" customHeight="1" x14ac:dyDescent="0.25">
      <c r="A56" s="78" t="s">
        <v>22</v>
      </c>
      <c r="B56" s="84" t="s">
        <v>23</v>
      </c>
      <c r="C56" s="84">
        <v>7.0000000000000007E-2</v>
      </c>
      <c r="D56" s="84">
        <v>0.02</v>
      </c>
      <c r="E56" s="93">
        <v>15</v>
      </c>
      <c r="F56" s="84">
        <v>60</v>
      </c>
      <c r="G56" s="84" t="s">
        <v>23</v>
      </c>
      <c r="H56" s="84">
        <v>7.0000000000000007E-2</v>
      </c>
      <c r="I56" s="84">
        <v>0.02</v>
      </c>
      <c r="J56" s="84">
        <v>15</v>
      </c>
      <c r="K56" s="84">
        <v>60</v>
      </c>
      <c r="L56" s="84">
        <v>685</v>
      </c>
      <c r="M56" s="94" t="s">
        <v>24</v>
      </c>
    </row>
    <row r="57" spans="1:13" x14ac:dyDescent="0.25">
      <c r="A57" s="86" t="s">
        <v>45</v>
      </c>
      <c r="B57" s="82">
        <v>20</v>
      </c>
      <c r="C57" s="82">
        <v>1.6</v>
      </c>
      <c r="D57" s="82">
        <v>0.2</v>
      </c>
      <c r="E57" s="83">
        <v>10.199999999999999</v>
      </c>
      <c r="F57" s="82">
        <v>50</v>
      </c>
      <c r="G57" s="82">
        <v>20</v>
      </c>
      <c r="H57" s="82">
        <v>1.6</v>
      </c>
      <c r="I57" s="82">
        <v>0.2</v>
      </c>
      <c r="J57" s="83">
        <v>10.199999999999999</v>
      </c>
      <c r="K57" s="82">
        <v>50</v>
      </c>
      <c r="L57" s="82" t="s">
        <v>43</v>
      </c>
      <c r="M57" s="78" t="s">
        <v>46</v>
      </c>
    </row>
    <row r="58" spans="1:13" x14ac:dyDescent="0.25">
      <c r="A58" s="87" t="s">
        <v>25</v>
      </c>
      <c r="B58" s="74"/>
      <c r="C58" s="88">
        <f>SUM(C54:C57)</f>
        <v>10.52</v>
      </c>
      <c r="D58" s="88">
        <f>SUM(D54:D57)</f>
        <v>10.039999999999999</v>
      </c>
      <c r="E58" s="89">
        <f>SUM(E54:E57)</f>
        <v>59.39</v>
      </c>
      <c r="F58" s="88">
        <f>SUM(F54:F57)</f>
        <v>371.39</v>
      </c>
      <c r="G58" s="234"/>
      <c r="H58" s="237">
        <f>SUM(H54:H57)</f>
        <v>10.82</v>
      </c>
      <c r="I58" s="237">
        <f>SUM(I54:I57)</f>
        <v>11.049999999999999</v>
      </c>
      <c r="J58" s="237">
        <f>SUM(J54:J57)</f>
        <v>62.19</v>
      </c>
      <c r="K58" s="237">
        <f>SUM(K54:K57)</f>
        <v>392.58</v>
      </c>
      <c r="L58" s="234"/>
      <c r="M58" s="55"/>
    </row>
    <row r="59" spans="1:13" x14ac:dyDescent="0.25">
      <c r="A59" s="325" t="s">
        <v>205</v>
      </c>
      <c r="B59" s="320"/>
      <c r="C59" s="321"/>
      <c r="D59" s="321"/>
      <c r="E59" s="321"/>
      <c r="F59" s="321"/>
      <c r="G59" s="320"/>
      <c r="H59" s="320"/>
      <c r="I59" s="320"/>
      <c r="J59" s="320"/>
      <c r="K59" s="320"/>
      <c r="L59" s="320"/>
      <c r="M59" s="328"/>
    </row>
    <row r="60" spans="1:13" x14ac:dyDescent="0.25">
      <c r="A60" s="55" t="s">
        <v>244</v>
      </c>
      <c r="B60" s="74">
        <v>90</v>
      </c>
      <c r="C60" s="74">
        <v>10.4</v>
      </c>
      <c r="D60" s="74">
        <v>12.6</v>
      </c>
      <c r="E60" s="74">
        <v>9.06</v>
      </c>
      <c r="F60" s="74">
        <v>207.09</v>
      </c>
      <c r="G60" s="74">
        <v>100</v>
      </c>
      <c r="H60" s="102">
        <v>11.63</v>
      </c>
      <c r="I60" s="102">
        <v>14.08</v>
      </c>
      <c r="J60" s="102">
        <v>10.08</v>
      </c>
      <c r="K60" s="102">
        <v>230.1</v>
      </c>
      <c r="L60" s="82" t="s">
        <v>245</v>
      </c>
      <c r="M60" s="55" t="s">
        <v>246</v>
      </c>
    </row>
    <row r="61" spans="1:13" x14ac:dyDescent="0.25">
      <c r="A61" s="78" t="s">
        <v>97</v>
      </c>
      <c r="B61" s="82">
        <v>150</v>
      </c>
      <c r="C61" s="108">
        <v>3.06</v>
      </c>
      <c r="D61" s="108">
        <v>4.8</v>
      </c>
      <c r="E61" s="109">
        <v>20.440000000000001</v>
      </c>
      <c r="F61" s="108">
        <v>137.25</v>
      </c>
      <c r="G61" s="84">
        <v>180</v>
      </c>
      <c r="H61" s="84">
        <v>3.68</v>
      </c>
      <c r="I61" s="84">
        <v>5.76</v>
      </c>
      <c r="J61" s="84">
        <v>24.53</v>
      </c>
      <c r="K61" s="84">
        <v>164.7</v>
      </c>
      <c r="L61" s="82">
        <v>312</v>
      </c>
      <c r="M61" s="78" t="s">
        <v>98</v>
      </c>
    </row>
    <row r="62" spans="1:13" ht="13.5" customHeight="1" x14ac:dyDescent="0.25">
      <c r="A62" s="81" t="s">
        <v>54</v>
      </c>
      <c r="B62" s="74" t="s">
        <v>55</v>
      </c>
      <c r="C62" s="82">
        <v>0.13</v>
      </c>
      <c r="D62" s="82">
        <v>0.02</v>
      </c>
      <c r="E62" s="83">
        <v>15.2</v>
      </c>
      <c r="F62" s="82">
        <v>62</v>
      </c>
      <c r="G62" s="74" t="s">
        <v>55</v>
      </c>
      <c r="H62" s="82">
        <v>0.13</v>
      </c>
      <c r="I62" s="82">
        <v>0.02</v>
      </c>
      <c r="J62" s="82">
        <v>15.2</v>
      </c>
      <c r="K62" s="82">
        <v>62</v>
      </c>
      <c r="L62" s="84">
        <v>686</v>
      </c>
      <c r="M62" s="85" t="s">
        <v>56</v>
      </c>
    </row>
    <row r="63" spans="1:13" x14ac:dyDescent="0.25">
      <c r="A63" s="86" t="s">
        <v>42</v>
      </c>
      <c r="B63" s="74">
        <v>20</v>
      </c>
      <c r="C63" s="82">
        <v>1.3</v>
      </c>
      <c r="D63" s="82">
        <v>0.2</v>
      </c>
      <c r="E63" s="83">
        <v>8.6</v>
      </c>
      <c r="F63" s="82">
        <v>43</v>
      </c>
      <c r="G63" s="74">
        <v>20</v>
      </c>
      <c r="H63" s="82">
        <v>1.3</v>
      </c>
      <c r="I63" s="82">
        <v>0.2</v>
      </c>
      <c r="J63" s="82">
        <v>8.6</v>
      </c>
      <c r="K63" s="82">
        <v>43</v>
      </c>
      <c r="L63" s="74" t="s">
        <v>43</v>
      </c>
      <c r="M63" s="55" t="s">
        <v>44</v>
      </c>
    </row>
    <row r="64" spans="1:13" x14ac:dyDescent="0.25">
      <c r="A64" s="87" t="s">
        <v>25</v>
      </c>
      <c r="B64" s="74"/>
      <c r="C64" s="101">
        <f>SUM(C60:C63)</f>
        <v>14.890000000000002</v>
      </c>
      <c r="D64" s="101">
        <f t="shared" ref="D64:F64" si="8">SUM(D60:D63)</f>
        <v>17.619999999999997</v>
      </c>
      <c r="E64" s="101">
        <f t="shared" si="8"/>
        <v>53.300000000000004</v>
      </c>
      <c r="F64" s="101">
        <f t="shared" si="8"/>
        <v>449.34000000000003</v>
      </c>
      <c r="G64" s="101"/>
      <c r="H64" s="101">
        <f t="shared" ref="H64:K64" si="9">SUM(H60:H63)</f>
        <v>16.740000000000002</v>
      </c>
      <c r="I64" s="101">
        <f t="shared" si="9"/>
        <v>20.059999999999999</v>
      </c>
      <c r="J64" s="101">
        <f t="shared" si="9"/>
        <v>58.410000000000004</v>
      </c>
      <c r="K64" s="101">
        <f t="shared" si="9"/>
        <v>499.79999999999995</v>
      </c>
      <c r="L64" s="106"/>
      <c r="M64" s="55"/>
    </row>
    <row r="65" spans="1:13" s="69" customFormat="1" x14ac:dyDescent="0.25">
      <c r="A65" s="87" t="s">
        <v>47</v>
      </c>
      <c r="B65" s="234"/>
      <c r="C65" s="237">
        <f>SUM(C58,C64)</f>
        <v>25.410000000000004</v>
      </c>
      <c r="D65" s="237">
        <f t="shared" ref="D65:F65" si="10">SUM(D58,D64)</f>
        <v>27.659999999999997</v>
      </c>
      <c r="E65" s="237">
        <f t="shared" si="10"/>
        <v>112.69</v>
      </c>
      <c r="F65" s="237">
        <f t="shared" si="10"/>
        <v>820.73</v>
      </c>
      <c r="G65" s="237"/>
      <c r="H65" s="237">
        <f t="shared" ref="H65:K65" si="11">SUM(H58,H64)</f>
        <v>27.560000000000002</v>
      </c>
      <c r="I65" s="237">
        <f t="shared" si="11"/>
        <v>31.11</v>
      </c>
      <c r="J65" s="237">
        <f t="shared" si="11"/>
        <v>120.6</v>
      </c>
      <c r="K65" s="237">
        <f t="shared" si="11"/>
        <v>892.37999999999988</v>
      </c>
      <c r="L65" s="234"/>
      <c r="M65" s="55"/>
    </row>
    <row r="66" spans="1:13" x14ac:dyDescent="0.25">
      <c r="A66" s="329" t="s">
        <v>105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1"/>
      <c r="M66" s="332"/>
    </row>
    <row r="67" spans="1:13" s="69" customFormat="1" ht="10.5" customHeight="1" x14ac:dyDescent="0.25">
      <c r="A67" s="323" t="s">
        <v>2</v>
      </c>
      <c r="B67" s="325" t="s">
        <v>3</v>
      </c>
      <c r="C67" s="320"/>
      <c r="D67" s="320"/>
      <c r="E67" s="320"/>
      <c r="F67" s="320"/>
      <c r="G67" s="326" t="s">
        <v>160</v>
      </c>
      <c r="H67" s="326"/>
      <c r="I67" s="326"/>
      <c r="J67" s="326"/>
      <c r="K67" s="326"/>
      <c r="L67" s="323" t="s">
        <v>4</v>
      </c>
      <c r="M67" s="323" t="s">
        <v>5</v>
      </c>
    </row>
    <row r="68" spans="1:13" s="69" customFormat="1" ht="12.75" customHeight="1" x14ac:dyDescent="0.25">
      <c r="A68" s="324"/>
      <c r="B68" s="70" t="s">
        <v>6</v>
      </c>
      <c r="C68" s="236" t="s">
        <v>120</v>
      </c>
      <c r="D68" s="236" t="s">
        <v>121</v>
      </c>
      <c r="E68" s="72" t="s">
        <v>9</v>
      </c>
      <c r="F68" s="236" t="s">
        <v>10</v>
      </c>
      <c r="G68" s="70" t="s">
        <v>6</v>
      </c>
      <c r="H68" s="236" t="s">
        <v>120</v>
      </c>
      <c r="I68" s="236" t="s">
        <v>121</v>
      </c>
      <c r="J68" s="72" t="s">
        <v>9</v>
      </c>
      <c r="K68" s="73" t="s">
        <v>10</v>
      </c>
      <c r="L68" s="324"/>
      <c r="M68" s="324"/>
    </row>
    <row r="69" spans="1:13" x14ac:dyDescent="0.25">
      <c r="A69" s="325" t="s">
        <v>204</v>
      </c>
      <c r="B69" s="321"/>
      <c r="C69" s="321"/>
      <c r="D69" s="321"/>
      <c r="E69" s="321"/>
      <c r="F69" s="321"/>
      <c r="G69" s="320"/>
      <c r="H69" s="320"/>
      <c r="I69" s="320"/>
      <c r="J69" s="320"/>
      <c r="K69" s="320"/>
      <c r="L69" s="320"/>
      <c r="M69" s="328"/>
    </row>
    <row r="70" spans="1:13" s="278" customFormat="1" ht="15" customHeight="1" x14ac:dyDescent="0.25">
      <c r="A70" s="285" t="s">
        <v>76</v>
      </c>
      <c r="B70" s="286" t="s">
        <v>28</v>
      </c>
      <c r="C70" s="274">
        <v>1.25</v>
      </c>
      <c r="D70" s="274">
        <v>5.4</v>
      </c>
      <c r="E70" s="275">
        <v>6.83</v>
      </c>
      <c r="F70" s="274">
        <v>80.22</v>
      </c>
      <c r="G70" s="277" t="s">
        <v>164</v>
      </c>
      <c r="H70" s="274">
        <v>1.51</v>
      </c>
      <c r="I70" s="274">
        <v>6.39</v>
      </c>
      <c r="J70" s="274">
        <v>7.99</v>
      </c>
      <c r="K70" s="274">
        <v>94.43</v>
      </c>
      <c r="L70" s="274" t="s">
        <v>77</v>
      </c>
      <c r="M70" s="284" t="s">
        <v>78</v>
      </c>
    </row>
    <row r="71" spans="1:13" ht="12.75" customHeight="1" x14ac:dyDescent="0.2">
      <c r="A71" s="113" t="s">
        <v>217</v>
      </c>
      <c r="B71" s="64">
        <v>100</v>
      </c>
      <c r="C71" s="74">
        <v>6.24</v>
      </c>
      <c r="D71" s="74">
        <v>9.85</v>
      </c>
      <c r="E71" s="74">
        <v>45.53</v>
      </c>
      <c r="F71" s="74">
        <v>292.98</v>
      </c>
      <c r="G71" s="80">
        <v>100</v>
      </c>
      <c r="H71" s="74">
        <v>6.24</v>
      </c>
      <c r="I71" s="74">
        <v>9.85</v>
      </c>
      <c r="J71" s="74">
        <v>45.53</v>
      </c>
      <c r="K71" s="74">
        <v>292.98</v>
      </c>
      <c r="L71" s="107" t="s">
        <v>218</v>
      </c>
      <c r="M71" s="54" t="s">
        <v>219</v>
      </c>
    </row>
    <row r="72" spans="1:13" ht="13.5" customHeight="1" x14ac:dyDescent="0.25">
      <c r="A72" s="81" t="s">
        <v>54</v>
      </c>
      <c r="B72" s="74" t="s">
        <v>55</v>
      </c>
      <c r="C72" s="84">
        <v>0.13</v>
      </c>
      <c r="D72" s="84">
        <v>0.02</v>
      </c>
      <c r="E72" s="114">
        <v>15.2</v>
      </c>
      <c r="F72" s="84">
        <v>62</v>
      </c>
      <c r="G72" s="74" t="s">
        <v>55</v>
      </c>
      <c r="H72" s="82">
        <v>0.13</v>
      </c>
      <c r="I72" s="82">
        <v>0.02</v>
      </c>
      <c r="J72" s="82">
        <v>15.2</v>
      </c>
      <c r="K72" s="82">
        <v>62</v>
      </c>
      <c r="L72" s="84">
        <v>686</v>
      </c>
      <c r="M72" s="85" t="s">
        <v>56</v>
      </c>
    </row>
    <row r="73" spans="1:13" x14ac:dyDescent="0.25">
      <c r="A73" s="86" t="s">
        <v>45</v>
      </c>
      <c r="B73" s="82">
        <v>20</v>
      </c>
      <c r="C73" s="82">
        <v>1.6</v>
      </c>
      <c r="D73" s="82">
        <v>0.2</v>
      </c>
      <c r="E73" s="83">
        <v>10.199999999999999</v>
      </c>
      <c r="F73" s="82">
        <v>50</v>
      </c>
      <c r="G73" s="82">
        <v>20</v>
      </c>
      <c r="H73" s="82">
        <v>1.6</v>
      </c>
      <c r="I73" s="82">
        <v>0.2</v>
      </c>
      <c r="J73" s="83">
        <v>10.199999999999999</v>
      </c>
      <c r="K73" s="82">
        <v>50</v>
      </c>
      <c r="L73" s="82" t="s">
        <v>43</v>
      </c>
      <c r="M73" s="78" t="s">
        <v>46</v>
      </c>
    </row>
    <row r="74" spans="1:13" x14ac:dyDescent="0.25">
      <c r="A74" s="87" t="s">
        <v>25</v>
      </c>
      <c r="B74" s="74"/>
      <c r="C74" s="88">
        <f>SUM(C70:C73)</f>
        <v>9.2200000000000006</v>
      </c>
      <c r="D74" s="88">
        <f>SUM(D70:D73)</f>
        <v>15.469999999999999</v>
      </c>
      <c r="E74" s="89">
        <f>SUM(E70:E73)</f>
        <v>77.760000000000005</v>
      </c>
      <c r="F74" s="88">
        <f>SUM(F70:F73)</f>
        <v>485.20000000000005</v>
      </c>
      <c r="G74" s="234"/>
      <c r="H74" s="237">
        <f>SUM(H70:H73)</f>
        <v>9.48</v>
      </c>
      <c r="I74" s="237">
        <f>SUM(I70:I73)</f>
        <v>16.459999999999997</v>
      </c>
      <c r="J74" s="237">
        <f>SUM(J70:J73)</f>
        <v>78.92</v>
      </c>
      <c r="K74" s="237">
        <f>SUM(K70:K73)</f>
        <v>499.41</v>
      </c>
      <c r="L74" s="234"/>
      <c r="M74" s="55"/>
    </row>
    <row r="75" spans="1:13" x14ac:dyDescent="0.25">
      <c r="A75" s="325" t="s">
        <v>205</v>
      </c>
      <c r="B75" s="320"/>
      <c r="C75" s="321"/>
      <c r="D75" s="321"/>
      <c r="E75" s="321"/>
      <c r="F75" s="321"/>
      <c r="G75" s="320"/>
      <c r="H75" s="320"/>
      <c r="I75" s="320"/>
      <c r="J75" s="320"/>
      <c r="K75" s="320"/>
      <c r="L75" s="320"/>
      <c r="M75" s="328"/>
    </row>
    <row r="76" spans="1:13" ht="14.25" customHeight="1" x14ac:dyDescent="0.25">
      <c r="A76" s="55" t="s">
        <v>31</v>
      </c>
      <c r="B76" s="82">
        <v>90</v>
      </c>
      <c r="C76" s="82">
        <v>10.8</v>
      </c>
      <c r="D76" s="82">
        <v>19.8</v>
      </c>
      <c r="E76" s="82">
        <v>0</v>
      </c>
      <c r="F76" s="82">
        <v>221.4</v>
      </c>
      <c r="G76" s="82">
        <v>100</v>
      </c>
      <c r="H76" s="82">
        <v>12</v>
      </c>
      <c r="I76" s="82">
        <v>22</v>
      </c>
      <c r="J76" s="82">
        <v>0</v>
      </c>
      <c r="K76" s="82">
        <v>246</v>
      </c>
      <c r="L76" s="82" t="s">
        <v>32</v>
      </c>
      <c r="M76" s="78" t="s">
        <v>33</v>
      </c>
    </row>
    <row r="77" spans="1:13" x14ac:dyDescent="0.25">
      <c r="A77" s="55" t="s">
        <v>116</v>
      </c>
      <c r="B77" s="82">
        <v>150</v>
      </c>
      <c r="C77" s="82">
        <v>5.52</v>
      </c>
      <c r="D77" s="82">
        <v>4.51</v>
      </c>
      <c r="E77" s="83">
        <v>26.45</v>
      </c>
      <c r="F77" s="82">
        <v>168.45</v>
      </c>
      <c r="G77" s="82">
        <v>180</v>
      </c>
      <c r="H77" s="74">
        <v>6.62</v>
      </c>
      <c r="I77" s="74">
        <v>5.42</v>
      </c>
      <c r="J77" s="74">
        <v>31.73</v>
      </c>
      <c r="K77" s="74">
        <v>202.14</v>
      </c>
      <c r="L77" s="80" t="s">
        <v>35</v>
      </c>
      <c r="M77" s="55" t="s">
        <v>36</v>
      </c>
    </row>
    <row r="78" spans="1:13" ht="12.75" customHeight="1" x14ac:dyDescent="0.25">
      <c r="A78" s="78" t="s">
        <v>22</v>
      </c>
      <c r="B78" s="84" t="s">
        <v>23</v>
      </c>
      <c r="C78" s="84">
        <v>7.0000000000000007E-2</v>
      </c>
      <c r="D78" s="84">
        <v>0.02</v>
      </c>
      <c r="E78" s="93">
        <v>15</v>
      </c>
      <c r="F78" s="84">
        <v>60</v>
      </c>
      <c r="G78" s="84" t="s">
        <v>23</v>
      </c>
      <c r="H78" s="84">
        <v>7.0000000000000007E-2</v>
      </c>
      <c r="I78" s="84">
        <v>0.02</v>
      </c>
      <c r="J78" s="84">
        <v>15</v>
      </c>
      <c r="K78" s="84">
        <v>60</v>
      </c>
      <c r="L78" s="84">
        <v>685</v>
      </c>
      <c r="M78" s="94" t="s">
        <v>24</v>
      </c>
    </row>
    <row r="79" spans="1:13" x14ac:dyDescent="0.25">
      <c r="A79" s="86" t="s">
        <v>42</v>
      </c>
      <c r="B79" s="74">
        <v>20</v>
      </c>
      <c r="C79" s="82">
        <v>1.3</v>
      </c>
      <c r="D79" s="82">
        <v>0.2</v>
      </c>
      <c r="E79" s="83">
        <v>8.6</v>
      </c>
      <c r="F79" s="82">
        <v>43</v>
      </c>
      <c r="G79" s="74">
        <v>20</v>
      </c>
      <c r="H79" s="82">
        <v>1.3</v>
      </c>
      <c r="I79" s="82">
        <v>0.2</v>
      </c>
      <c r="J79" s="82">
        <v>8.6</v>
      </c>
      <c r="K79" s="82">
        <v>43</v>
      </c>
      <c r="L79" s="74" t="s">
        <v>43</v>
      </c>
      <c r="M79" s="55" t="s">
        <v>44</v>
      </c>
    </row>
    <row r="80" spans="1:13" x14ac:dyDescent="0.25">
      <c r="A80" s="87" t="s">
        <v>25</v>
      </c>
      <c r="B80" s="74"/>
      <c r="C80" s="101">
        <f>SUM(C76:C79)</f>
        <v>17.690000000000001</v>
      </c>
      <c r="D80" s="101">
        <f t="shared" ref="D80:F80" si="12">SUM(D76:D79)</f>
        <v>24.53</v>
      </c>
      <c r="E80" s="101">
        <f t="shared" si="12"/>
        <v>50.050000000000004</v>
      </c>
      <c r="F80" s="101">
        <f t="shared" si="12"/>
        <v>492.85</v>
      </c>
      <c r="G80" s="101"/>
      <c r="H80" s="101">
        <f t="shared" ref="H80:K80" si="13">SUM(H76:H79)</f>
        <v>19.990000000000002</v>
      </c>
      <c r="I80" s="101">
        <f t="shared" si="13"/>
        <v>27.64</v>
      </c>
      <c r="J80" s="101">
        <f t="shared" si="13"/>
        <v>55.330000000000005</v>
      </c>
      <c r="K80" s="101">
        <f t="shared" si="13"/>
        <v>551.14</v>
      </c>
      <c r="L80" s="106"/>
      <c r="M80" s="55"/>
    </row>
    <row r="81" spans="1:13" s="69" customFormat="1" x14ac:dyDescent="0.25">
      <c r="A81" s="87" t="s">
        <v>47</v>
      </c>
      <c r="B81" s="234"/>
      <c r="C81" s="237">
        <f>SUM(C74,C80)</f>
        <v>26.910000000000004</v>
      </c>
      <c r="D81" s="237">
        <f t="shared" ref="D81:F81" si="14">SUM(D74,D80)</f>
        <v>40</v>
      </c>
      <c r="E81" s="237">
        <f t="shared" si="14"/>
        <v>127.81</v>
      </c>
      <c r="F81" s="237">
        <f t="shared" si="14"/>
        <v>978.05000000000007</v>
      </c>
      <c r="G81" s="237"/>
      <c r="H81" s="237">
        <f t="shared" ref="H81:K81" si="15">SUM(H74,H80)</f>
        <v>29.470000000000002</v>
      </c>
      <c r="I81" s="237">
        <f t="shared" si="15"/>
        <v>44.099999999999994</v>
      </c>
      <c r="J81" s="237">
        <f t="shared" si="15"/>
        <v>134.25</v>
      </c>
      <c r="K81" s="237">
        <f t="shared" si="15"/>
        <v>1050.55</v>
      </c>
      <c r="L81" s="234"/>
      <c r="M81" s="55"/>
    </row>
    <row r="82" spans="1:13" x14ac:dyDescent="0.25">
      <c r="A82" s="329" t="s">
        <v>119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1"/>
      <c r="M82" s="332"/>
    </row>
    <row r="83" spans="1:13" s="69" customFormat="1" ht="10.5" customHeight="1" x14ac:dyDescent="0.25">
      <c r="A83" s="323" t="s">
        <v>2</v>
      </c>
      <c r="B83" s="325" t="s">
        <v>3</v>
      </c>
      <c r="C83" s="320"/>
      <c r="D83" s="320"/>
      <c r="E83" s="320"/>
      <c r="F83" s="320"/>
      <c r="G83" s="326" t="s">
        <v>160</v>
      </c>
      <c r="H83" s="326"/>
      <c r="I83" s="326"/>
      <c r="J83" s="326"/>
      <c r="K83" s="326"/>
      <c r="L83" s="323" t="s">
        <v>4</v>
      </c>
      <c r="M83" s="323" t="s">
        <v>5</v>
      </c>
    </row>
    <row r="84" spans="1:13" s="69" customFormat="1" ht="12.75" customHeight="1" x14ac:dyDescent="0.25">
      <c r="A84" s="324"/>
      <c r="B84" s="70" t="s">
        <v>6</v>
      </c>
      <c r="C84" s="236" t="s">
        <v>120</v>
      </c>
      <c r="D84" s="236" t="s">
        <v>121</v>
      </c>
      <c r="E84" s="72" t="s">
        <v>9</v>
      </c>
      <c r="F84" s="236" t="s">
        <v>10</v>
      </c>
      <c r="G84" s="70" t="s">
        <v>6</v>
      </c>
      <c r="H84" s="236" t="s">
        <v>120</v>
      </c>
      <c r="I84" s="236" t="s">
        <v>121</v>
      </c>
      <c r="J84" s="72" t="s">
        <v>9</v>
      </c>
      <c r="K84" s="73" t="s">
        <v>10</v>
      </c>
      <c r="L84" s="324"/>
      <c r="M84" s="324"/>
    </row>
    <row r="85" spans="1:13" x14ac:dyDescent="0.25">
      <c r="A85" s="325" t="s">
        <v>204</v>
      </c>
      <c r="B85" s="321"/>
      <c r="C85" s="321"/>
      <c r="D85" s="321"/>
      <c r="E85" s="321"/>
      <c r="F85" s="321"/>
      <c r="G85" s="320"/>
      <c r="H85" s="320"/>
      <c r="I85" s="320"/>
      <c r="J85" s="320"/>
      <c r="K85" s="320"/>
      <c r="L85" s="320"/>
      <c r="M85" s="328"/>
    </row>
    <row r="86" spans="1:13" s="278" customFormat="1" x14ac:dyDescent="0.25">
      <c r="A86" s="272" t="s">
        <v>27</v>
      </c>
      <c r="B86" s="286" t="s">
        <v>28</v>
      </c>
      <c r="C86" s="281">
        <v>1.6</v>
      </c>
      <c r="D86" s="281">
        <v>5.3</v>
      </c>
      <c r="E86" s="289">
        <v>8.4</v>
      </c>
      <c r="F86" s="281">
        <v>87.5</v>
      </c>
      <c r="G86" s="290" t="s">
        <v>164</v>
      </c>
      <c r="H86" s="281">
        <v>2</v>
      </c>
      <c r="I86" s="281">
        <v>6.59</v>
      </c>
      <c r="J86" s="281">
        <v>10.45</v>
      </c>
      <c r="K86" s="281">
        <v>108.33</v>
      </c>
      <c r="L86" s="274" t="s">
        <v>29</v>
      </c>
      <c r="M86" s="284" t="s">
        <v>30</v>
      </c>
    </row>
    <row r="87" spans="1:13" x14ac:dyDescent="0.25">
      <c r="A87" s="78" t="s">
        <v>184</v>
      </c>
      <c r="B87" s="82">
        <v>50</v>
      </c>
      <c r="C87" s="74">
        <v>4.3600000000000003</v>
      </c>
      <c r="D87" s="74">
        <v>4.84</v>
      </c>
      <c r="E87" s="74">
        <v>29.04</v>
      </c>
      <c r="F87" s="74">
        <v>180.87</v>
      </c>
      <c r="G87" s="82">
        <v>50</v>
      </c>
      <c r="H87" s="74">
        <v>4.3600000000000003</v>
      </c>
      <c r="I87" s="74">
        <v>4.84</v>
      </c>
      <c r="J87" s="74">
        <v>29.04</v>
      </c>
      <c r="K87" s="74">
        <v>180.87</v>
      </c>
      <c r="L87" s="82" t="s">
        <v>185</v>
      </c>
      <c r="M87" s="78" t="s">
        <v>186</v>
      </c>
    </row>
    <row r="88" spans="1:13" ht="12.75" customHeight="1" x14ac:dyDescent="0.25">
      <c r="A88" s="78" t="s">
        <v>22</v>
      </c>
      <c r="B88" s="84" t="s">
        <v>23</v>
      </c>
      <c r="C88" s="84">
        <v>7.0000000000000007E-2</v>
      </c>
      <c r="D88" s="84">
        <v>0.02</v>
      </c>
      <c r="E88" s="93">
        <v>15</v>
      </c>
      <c r="F88" s="84">
        <v>60</v>
      </c>
      <c r="G88" s="84" t="s">
        <v>23</v>
      </c>
      <c r="H88" s="84">
        <v>7.0000000000000007E-2</v>
      </c>
      <c r="I88" s="84">
        <v>0.02</v>
      </c>
      <c r="J88" s="84">
        <v>15</v>
      </c>
      <c r="K88" s="84">
        <v>60</v>
      </c>
      <c r="L88" s="84">
        <v>685</v>
      </c>
      <c r="M88" s="94" t="s">
        <v>24</v>
      </c>
    </row>
    <row r="89" spans="1:13" x14ac:dyDescent="0.25">
      <c r="A89" s="86" t="s">
        <v>45</v>
      </c>
      <c r="B89" s="82">
        <v>20</v>
      </c>
      <c r="C89" s="82">
        <v>1.6</v>
      </c>
      <c r="D89" s="82">
        <v>0.2</v>
      </c>
      <c r="E89" s="83">
        <v>10.199999999999999</v>
      </c>
      <c r="F89" s="82">
        <v>50</v>
      </c>
      <c r="G89" s="82">
        <v>20</v>
      </c>
      <c r="H89" s="82">
        <v>1.6</v>
      </c>
      <c r="I89" s="82">
        <v>0.2</v>
      </c>
      <c r="J89" s="83">
        <v>10.199999999999999</v>
      </c>
      <c r="K89" s="82">
        <v>50</v>
      </c>
      <c r="L89" s="82" t="s">
        <v>43</v>
      </c>
      <c r="M89" s="78" t="s">
        <v>46</v>
      </c>
    </row>
    <row r="90" spans="1:13" x14ac:dyDescent="0.25">
      <c r="A90" s="87" t="s">
        <v>25</v>
      </c>
      <c r="B90" s="74"/>
      <c r="C90" s="88">
        <f>SUM(C86:C89)</f>
        <v>7.6300000000000008</v>
      </c>
      <c r="D90" s="88">
        <f>SUM(D86:D89)</f>
        <v>10.36</v>
      </c>
      <c r="E90" s="89">
        <f>SUM(E86:E89)</f>
        <v>62.64</v>
      </c>
      <c r="F90" s="88">
        <f>SUM(F86:F89)</f>
        <v>378.37</v>
      </c>
      <c r="G90" s="234"/>
      <c r="H90" s="237">
        <f>SUM(H86:H89)</f>
        <v>8.0300000000000011</v>
      </c>
      <c r="I90" s="237">
        <f>SUM(I86:I89)</f>
        <v>11.649999999999999</v>
      </c>
      <c r="J90" s="237">
        <f>SUM(J86:J89)</f>
        <v>64.69</v>
      </c>
      <c r="K90" s="237">
        <f>SUM(K86:K89)</f>
        <v>399.2</v>
      </c>
      <c r="L90" s="234"/>
      <c r="M90" s="55"/>
    </row>
    <row r="91" spans="1:13" x14ac:dyDescent="0.25">
      <c r="A91" s="325" t="s">
        <v>205</v>
      </c>
      <c r="B91" s="320"/>
      <c r="C91" s="321"/>
      <c r="D91" s="321"/>
      <c r="E91" s="321"/>
      <c r="F91" s="321"/>
      <c r="G91" s="320"/>
      <c r="H91" s="320"/>
      <c r="I91" s="320"/>
      <c r="J91" s="320"/>
      <c r="K91" s="320"/>
      <c r="L91" s="320"/>
      <c r="M91" s="328"/>
    </row>
    <row r="92" spans="1:13" ht="12" customHeight="1" x14ac:dyDescent="0.25">
      <c r="A92" s="113" t="s">
        <v>132</v>
      </c>
      <c r="B92" s="74">
        <v>90</v>
      </c>
      <c r="C92" s="75">
        <f>13.02*0.9</f>
        <v>11.718</v>
      </c>
      <c r="D92" s="75">
        <f>17.48*0.9</f>
        <v>15.732000000000001</v>
      </c>
      <c r="E92" s="75">
        <f>13.37*0.9</f>
        <v>12.032999999999999</v>
      </c>
      <c r="F92" s="74">
        <f>265*0.9</f>
        <v>238.5</v>
      </c>
      <c r="G92" s="74">
        <v>100</v>
      </c>
      <c r="H92" s="74">
        <v>13.02</v>
      </c>
      <c r="I92" s="74">
        <v>17.48</v>
      </c>
      <c r="J92" s="74">
        <v>13.37</v>
      </c>
      <c r="K92" s="74">
        <v>265</v>
      </c>
      <c r="L92" s="107" t="s">
        <v>133</v>
      </c>
      <c r="M92" s="78" t="s">
        <v>134</v>
      </c>
    </row>
    <row r="93" spans="1:13" x14ac:dyDescent="0.25">
      <c r="A93" s="55" t="s">
        <v>135</v>
      </c>
      <c r="B93" s="99">
        <v>150</v>
      </c>
      <c r="C93" s="74">
        <v>2.6</v>
      </c>
      <c r="D93" s="74">
        <v>11.8</v>
      </c>
      <c r="E93" s="75">
        <v>12.81</v>
      </c>
      <c r="F93" s="74">
        <v>163.5</v>
      </c>
      <c r="G93" s="84">
        <v>180</v>
      </c>
      <c r="H93" s="84">
        <v>3.1</v>
      </c>
      <c r="I93" s="84">
        <v>13.3</v>
      </c>
      <c r="J93" s="84">
        <v>15.37</v>
      </c>
      <c r="K93" s="84">
        <v>196.2</v>
      </c>
      <c r="L93" s="82">
        <v>541</v>
      </c>
      <c r="M93" s="78" t="s">
        <v>136</v>
      </c>
    </row>
    <row r="94" spans="1:13" ht="13.5" customHeight="1" x14ac:dyDescent="0.25">
      <c r="A94" s="81" t="s">
        <v>54</v>
      </c>
      <c r="B94" s="74" t="s">
        <v>55</v>
      </c>
      <c r="C94" s="82">
        <v>0.13</v>
      </c>
      <c r="D94" s="82">
        <v>0.02</v>
      </c>
      <c r="E94" s="83">
        <v>15.2</v>
      </c>
      <c r="F94" s="82">
        <v>62</v>
      </c>
      <c r="G94" s="74" t="s">
        <v>55</v>
      </c>
      <c r="H94" s="82">
        <v>0.13</v>
      </c>
      <c r="I94" s="82">
        <v>0.02</v>
      </c>
      <c r="J94" s="82">
        <v>15.2</v>
      </c>
      <c r="K94" s="82">
        <v>62</v>
      </c>
      <c r="L94" s="84">
        <v>686</v>
      </c>
      <c r="M94" s="85" t="s">
        <v>56</v>
      </c>
    </row>
    <row r="95" spans="1:13" x14ac:dyDescent="0.25">
      <c r="A95" s="86" t="s">
        <v>42</v>
      </c>
      <c r="B95" s="74">
        <v>20</v>
      </c>
      <c r="C95" s="82">
        <v>1.3</v>
      </c>
      <c r="D95" s="82">
        <v>0.2</v>
      </c>
      <c r="E95" s="83">
        <v>8.6</v>
      </c>
      <c r="F95" s="82">
        <v>43</v>
      </c>
      <c r="G95" s="74">
        <v>20</v>
      </c>
      <c r="H95" s="82">
        <v>1.3</v>
      </c>
      <c r="I95" s="82">
        <v>0.2</v>
      </c>
      <c r="J95" s="82">
        <v>8.6</v>
      </c>
      <c r="K95" s="82">
        <v>43</v>
      </c>
      <c r="L95" s="74" t="s">
        <v>43</v>
      </c>
      <c r="M95" s="55" t="s">
        <v>44</v>
      </c>
    </row>
    <row r="96" spans="1:13" x14ac:dyDescent="0.25">
      <c r="A96" s="87" t="s">
        <v>25</v>
      </c>
      <c r="B96" s="74"/>
      <c r="C96" s="101">
        <f>SUM(C92:C95)</f>
        <v>15.748000000000001</v>
      </c>
      <c r="D96" s="101">
        <f t="shared" ref="D96:F96" si="16">SUM(D92:D95)</f>
        <v>27.752000000000002</v>
      </c>
      <c r="E96" s="101">
        <f t="shared" si="16"/>
        <v>48.643000000000001</v>
      </c>
      <c r="F96" s="101">
        <f t="shared" si="16"/>
        <v>507</v>
      </c>
      <c r="G96" s="101"/>
      <c r="H96" s="101">
        <f t="shared" ref="H96:K96" si="17">SUM(H92:H95)</f>
        <v>17.55</v>
      </c>
      <c r="I96" s="101">
        <f t="shared" si="17"/>
        <v>31</v>
      </c>
      <c r="J96" s="101">
        <f t="shared" si="17"/>
        <v>52.54</v>
      </c>
      <c r="K96" s="101">
        <f t="shared" si="17"/>
        <v>566.20000000000005</v>
      </c>
      <c r="L96" s="106"/>
      <c r="M96" s="55"/>
    </row>
    <row r="97" spans="1:13" s="69" customFormat="1" x14ac:dyDescent="0.25">
      <c r="A97" s="87" t="s">
        <v>47</v>
      </c>
      <c r="B97" s="234"/>
      <c r="C97" s="237">
        <f>SUM(C90,C96)</f>
        <v>23.378</v>
      </c>
      <c r="D97" s="237">
        <f t="shared" ref="D97:F97" si="18">SUM(D90,D96)</f>
        <v>38.112000000000002</v>
      </c>
      <c r="E97" s="237">
        <f t="shared" si="18"/>
        <v>111.283</v>
      </c>
      <c r="F97" s="237">
        <f t="shared" si="18"/>
        <v>885.37</v>
      </c>
      <c r="G97" s="237"/>
      <c r="H97" s="237">
        <f t="shared" ref="H97:K97" si="19">SUM(H90,H96)</f>
        <v>25.580000000000002</v>
      </c>
      <c r="I97" s="237">
        <f t="shared" si="19"/>
        <v>42.65</v>
      </c>
      <c r="J97" s="237">
        <f t="shared" si="19"/>
        <v>117.22999999999999</v>
      </c>
      <c r="K97" s="237">
        <f t="shared" si="19"/>
        <v>965.40000000000009</v>
      </c>
      <c r="L97" s="234"/>
      <c r="M97" s="55"/>
    </row>
    <row r="98" spans="1:13" ht="15" customHeight="1" x14ac:dyDescent="0.25">
      <c r="A98" s="347" t="s">
        <v>140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</row>
    <row r="99" spans="1:13" x14ac:dyDescent="0.25">
      <c r="A99" s="319" t="s">
        <v>1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1"/>
      <c r="M99" s="322"/>
    </row>
    <row r="100" spans="1:13" s="69" customFormat="1" ht="10.5" customHeight="1" x14ac:dyDescent="0.25">
      <c r="A100" s="323" t="s">
        <v>2</v>
      </c>
      <c r="B100" s="325" t="s">
        <v>3</v>
      </c>
      <c r="C100" s="320"/>
      <c r="D100" s="320"/>
      <c r="E100" s="320"/>
      <c r="F100" s="320"/>
      <c r="G100" s="326" t="s">
        <v>160</v>
      </c>
      <c r="H100" s="326"/>
      <c r="I100" s="326"/>
      <c r="J100" s="326"/>
      <c r="K100" s="326"/>
      <c r="L100" s="323" t="s">
        <v>4</v>
      </c>
      <c r="M100" s="323" t="s">
        <v>5</v>
      </c>
    </row>
    <row r="101" spans="1:13" s="69" customFormat="1" ht="12.75" customHeight="1" x14ac:dyDescent="0.25">
      <c r="A101" s="324"/>
      <c r="B101" s="70" t="s">
        <v>6</v>
      </c>
      <c r="C101" s="236" t="s">
        <v>120</v>
      </c>
      <c r="D101" s="236" t="s">
        <v>121</v>
      </c>
      <c r="E101" s="72" t="s">
        <v>9</v>
      </c>
      <c r="F101" s="236" t="s">
        <v>10</v>
      </c>
      <c r="G101" s="70" t="s">
        <v>6</v>
      </c>
      <c r="H101" s="236" t="s">
        <v>120</v>
      </c>
      <c r="I101" s="236" t="s">
        <v>121</v>
      </c>
      <c r="J101" s="72" t="s">
        <v>9</v>
      </c>
      <c r="K101" s="73" t="s">
        <v>10</v>
      </c>
      <c r="L101" s="324"/>
      <c r="M101" s="324"/>
    </row>
    <row r="102" spans="1:13" x14ac:dyDescent="0.25">
      <c r="A102" s="325" t="s">
        <v>204</v>
      </c>
      <c r="B102" s="321"/>
      <c r="C102" s="321"/>
      <c r="D102" s="321"/>
      <c r="E102" s="321"/>
      <c r="F102" s="321"/>
      <c r="G102" s="320"/>
      <c r="H102" s="320"/>
      <c r="I102" s="320"/>
      <c r="J102" s="320"/>
      <c r="K102" s="320"/>
      <c r="L102" s="320"/>
      <c r="M102" s="328"/>
    </row>
    <row r="103" spans="1:13" ht="13.5" customHeight="1" x14ac:dyDescent="0.25">
      <c r="A103" s="55" t="s">
        <v>110</v>
      </c>
      <c r="B103" s="95" t="s">
        <v>28</v>
      </c>
      <c r="C103" s="77">
        <v>1.44</v>
      </c>
      <c r="D103" s="77">
        <v>5.34</v>
      </c>
      <c r="E103" s="96">
        <v>9.3800000000000008</v>
      </c>
      <c r="F103" s="77">
        <v>91.98</v>
      </c>
      <c r="G103" s="110" t="s">
        <v>164</v>
      </c>
      <c r="H103" s="77">
        <v>1.74</v>
      </c>
      <c r="I103" s="77">
        <v>6.33</v>
      </c>
      <c r="J103" s="77">
        <v>11.16</v>
      </c>
      <c r="K103" s="77">
        <v>111.14</v>
      </c>
      <c r="L103" s="111" t="s">
        <v>111</v>
      </c>
      <c r="M103" s="112" t="s">
        <v>112</v>
      </c>
    </row>
    <row r="104" spans="1:13" x14ac:dyDescent="0.25">
      <c r="A104" s="55" t="s">
        <v>188</v>
      </c>
      <c r="B104" s="115">
        <v>80</v>
      </c>
      <c r="C104" s="74">
        <v>5.95</v>
      </c>
      <c r="D104" s="74">
        <v>6.44</v>
      </c>
      <c r="E104" s="75">
        <v>47.97</v>
      </c>
      <c r="F104" s="74">
        <v>277.69</v>
      </c>
      <c r="G104" s="115">
        <v>80</v>
      </c>
      <c r="H104" s="74">
        <v>5.95</v>
      </c>
      <c r="I104" s="74">
        <v>6.44</v>
      </c>
      <c r="J104" s="74">
        <v>47.97</v>
      </c>
      <c r="K104" s="74">
        <v>277.69</v>
      </c>
      <c r="L104" s="82" t="s">
        <v>189</v>
      </c>
      <c r="M104" s="78" t="s">
        <v>190</v>
      </c>
    </row>
    <row r="105" spans="1:13" ht="13.5" customHeight="1" x14ac:dyDescent="0.25">
      <c r="A105" s="55" t="s">
        <v>39</v>
      </c>
      <c r="B105" s="64">
        <v>200</v>
      </c>
      <c r="C105" s="74">
        <v>0.15</v>
      </c>
      <c r="D105" s="74">
        <v>0.06</v>
      </c>
      <c r="E105" s="75">
        <v>20.65</v>
      </c>
      <c r="F105" s="74">
        <v>82.9</v>
      </c>
      <c r="G105" s="64">
        <v>200</v>
      </c>
      <c r="H105" s="74">
        <v>0.15</v>
      </c>
      <c r="I105" s="74">
        <v>0.06</v>
      </c>
      <c r="J105" s="74">
        <v>20.65</v>
      </c>
      <c r="K105" s="74">
        <v>82.9</v>
      </c>
      <c r="L105" s="74" t="s">
        <v>40</v>
      </c>
      <c r="M105" s="55" t="s">
        <v>41</v>
      </c>
    </row>
    <row r="106" spans="1:13" x14ac:dyDescent="0.25">
      <c r="A106" s="86" t="s">
        <v>45</v>
      </c>
      <c r="B106" s="82">
        <v>20</v>
      </c>
      <c r="C106" s="82">
        <v>1.6</v>
      </c>
      <c r="D106" s="82">
        <v>0.2</v>
      </c>
      <c r="E106" s="83">
        <v>10.199999999999999</v>
      </c>
      <c r="F106" s="82">
        <v>50</v>
      </c>
      <c r="G106" s="82">
        <v>20</v>
      </c>
      <c r="H106" s="82">
        <v>1.6</v>
      </c>
      <c r="I106" s="82">
        <v>0.2</v>
      </c>
      <c r="J106" s="83">
        <v>10.199999999999999</v>
      </c>
      <c r="K106" s="82">
        <v>50</v>
      </c>
      <c r="L106" s="82" t="s">
        <v>43</v>
      </c>
      <c r="M106" s="78" t="s">
        <v>46</v>
      </c>
    </row>
    <row r="107" spans="1:13" x14ac:dyDescent="0.25">
      <c r="A107" s="87" t="s">
        <v>25</v>
      </c>
      <c r="B107" s="74"/>
      <c r="C107" s="88">
        <f>SUM(C103:C106)</f>
        <v>9.14</v>
      </c>
      <c r="D107" s="88">
        <f>SUM(D103:D106)</f>
        <v>12.040000000000001</v>
      </c>
      <c r="E107" s="89">
        <f>SUM(E103:E106)</f>
        <v>88.2</v>
      </c>
      <c r="F107" s="88">
        <f>SUM(F103:F106)</f>
        <v>502.57000000000005</v>
      </c>
      <c r="G107" s="234"/>
      <c r="H107" s="237">
        <f>SUM(H103:H106)</f>
        <v>9.4400000000000013</v>
      </c>
      <c r="I107" s="237">
        <f>SUM(I103:I106)</f>
        <v>13.03</v>
      </c>
      <c r="J107" s="237">
        <f>SUM(J103:J106)</f>
        <v>89.98</v>
      </c>
      <c r="K107" s="237">
        <f>SUM(K103:K106)</f>
        <v>521.73</v>
      </c>
      <c r="L107" s="234"/>
      <c r="M107" s="55"/>
    </row>
    <row r="108" spans="1:13" x14ac:dyDescent="0.25">
      <c r="A108" s="325" t="s">
        <v>205</v>
      </c>
      <c r="B108" s="320"/>
      <c r="C108" s="321"/>
      <c r="D108" s="321"/>
      <c r="E108" s="321"/>
      <c r="F108" s="321"/>
      <c r="G108" s="320"/>
      <c r="H108" s="320"/>
      <c r="I108" s="320"/>
      <c r="J108" s="320"/>
      <c r="K108" s="320"/>
      <c r="L108" s="320"/>
      <c r="M108" s="328"/>
    </row>
    <row r="109" spans="1:13" s="278" customFormat="1" ht="12" customHeight="1" x14ac:dyDescent="0.25">
      <c r="A109" s="284" t="s">
        <v>255</v>
      </c>
      <c r="B109" s="286">
        <v>90</v>
      </c>
      <c r="C109" s="274">
        <v>14.9</v>
      </c>
      <c r="D109" s="274">
        <v>11.2</v>
      </c>
      <c r="E109" s="274">
        <v>13.1</v>
      </c>
      <c r="F109" s="274">
        <v>214.2</v>
      </c>
      <c r="G109" s="277">
        <v>100</v>
      </c>
      <c r="H109" s="274">
        <v>16.559999999999999</v>
      </c>
      <c r="I109" s="274">
        <v>12.45</v>
      </c>
      <c r="J109" s="274">
        <v>14.64</v>
      </c>
      <c r="K109" s="274">
        <v>238</v>
      </c>
      <c r="L109" s="291" t="s">
        <v>256</v>
      </c>
      <c r="M109" s="284" t="s">
        <v>257</v>
      </c>
    </row>
    <row r="110" spans="1:13" s="296" customFormat="1" ht="12.75" customHeight="1" x14ac:dyDescent="0.25">
      <c r="A110" s="284" t="s">
        <v>82</v>
      </c>
      <c r="B110" s="286">
        <v>150</v>
      </c>
      <c r="C110" s="292">
        <v>3.65</v>
      </c>
      <c r="D110" s="292">
        <v>5.37</v>
      </c>
      <c r="E110" s="293">
        <v>36.68</v>
      </c>
      <c r="F110" s="292">
        <v>209.7</v>
      </c>
      <c r="G110" s="277">
        <v>180</v>
      </c>
      <c r="H110" s="292">
        <v>4.38</v>
      </c>
      <c r="I110" s="292">
        <v>6.44</v>
      </c>
      <c r="J110" s="292">
        <v>44.02</v>
      </c>
      <c r="K110" s="292">
        <v>251.64</v>
      </c>
      <c r="L110" s="294" t="s">
        <v>83</v>
      </c>
      <c r="M110" s="295" t="s">
        <v>109</v>
      </c>
    </row>
    <row r="111" spans="1:13" ht="13.5" customHeight="1" x14ac:dyDescent="0.25">
      <c r="A111" s="81" t="s">
        <v>54</v>
      </c>
      <c r="B111" s="74" t="s">
        <v>55</v>
      </c>
      <c r="C111" s="82">
        <v>0.13</v>
      </c>
      <c r="D111" s="82">
        <v>0.02</v>
      </c>
      <c r="E111" s="83">
        <v>15.2</v>
      </c>
      <c r="F111" s="82">
        <v>62</v>
      </c>
      <c r="G111" s="74" t="s">
        <v>55</v>
      </c>
      <c r="H111" s="82">
        <v>0.13</v>
      </c>
      <c r="I111" s="82">
        <v>0.02</v>
      </c>
      <c r="J111" s="82">
        <v>15.2</v>
      </c>
      <c r="K111" s="82">
        <v>62</v>
      </c>
      <c r="L111" s="84">
        <v>686</v>
      </c>
      <c r="M111" s="85" t="s">
        <v>56</v>
      </c>
    </row>
    <row r="112" spans="1:13" x14ac:dyDescent="0.25">
      <c r="A112" s="86" t="s">
        <v>42</v>
      </c>
      <c r="B112" s="74">
        <v>20</v>
      </c>
      <c r="C112" s="82">
        <v>1.3</v>
      </c>
      <c r="D112" s="82">
        <v>0.2</v>
      </c>
      <c r="E112" s="83">
        <v>8.6</v>
      </c>
      <c r="F112" s="82">
        <v>43</v>
      </c>
      <c r="G112" s="74">
        <v>20</v>
      </c>
      <c r="H112" s="82">
        <v>1.3</v>
      </c>
      <c r="I112" s="82">
        <v>0.2</v>
      </c>
      <c r="J112" s="82">
        <v>8.6</v>
      </c>
      <c r="K112" s="82">
        <v>43</v>
      </c>
      <c r="L112" s="74" t="s">
        <v>43</v>
      </c>
      <c r="M112" s="55" t="s">
        <v>44</v>
      </c>
    </row>
    <row r="113" spans="1:13" x14ac:dyDescent="0.25">
      <c r="A113" s="87" t="s">
        <v>25</v>
      </c>
      <c r="B113" s="74"/>
      <c r="C113" s="101">
        <f>SUM(C109:C112)</f>
        <v>19.98</v>
      </c>
      <c r="D113" s="101">
        <f t="shared" ref="D113:K113" si="20">SUM(D109:D112)</f>
        <v>16.79</v>
      </c>
      <c r="E113" s="101">
        <f t="shared" si="20"/>
        <v>73.58</v>
      </c>
      <c r="F113" s="101">
        <f t="shared" si="20"/>
        <v>528.9</v>
      </c>
      <c r="G113" s="101"/>
      <c r="H113" s="101">
        <f t="shared" si="20"/>
        <v>22.369999999999997</v>
      </c>
      <c r="I113" s="101">
        <f t="shared" si="20"/>
        <v>19.11</v>
      </c>
      <c r="J113" s="101">
        <f t="shared" si="20"/>
        <v>82.46</v>
      </c>
      <c r="K113" s="101">
        <f t="shared" si="20"/>
        <v>594.64</v>
      </c>
      <c r="L113" s="106"/>
      <c r="M113" s="55"/>
    </row>
    <row r="114" spans="1:13" s="69" customFormat="1" x14ac:dyDescent="0.25">
      <c r="A114" s="87" t="s">
        <v>47</v>
      </c>
      <c r="B114" s="234"/>
      <c r="C114" s="101">
        <f>SUM(C107,C113)</f>
        <v>29.12</v>
      </c>
      <c r="D114" s="101">
        <f t="shared" ref="D114:K114" si="21">SUM(D107,D113)</f>
        <v>28.83</v>
      </c>
      <c r="E114" s="101">
        <f t="shared" si="21"/>
        <v>161.78</v>
      </c>
      <c r="F114" s="101">
        <f t="shared" si="21"/>
        <v>1031.47</v>
      </c>
      <c r="G114" s="101"/>
      <c r="H114" s="101">
        <f t="shared" si="21"/>
        <v>31.81</v>
      </c>
      <c r="I114" s="101">
        <f t="shared" si="21"/>
        <v>32.14</v>
      </c>
      <c r="J114" s="101">
        <f t="shared" si="21"/>
        <v>172.44</v>
      </c>
      <c r="K114" s="101">
        <f t="shared" si="21"/>
        <v>1116.3699999999999</v>
      </c>
      <c r="L114" s="234"/>
      <c r="M114" s="55"/>
    </row>
    <row r="115" spans="1:13" x14ac:dyDescent="0.25">
      <c r="A115" s="326" t="s">
        <v>48</v>
      </c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</row>
    <row r="116" spans="1:13" s="69" customFormat="1" ht="10.5" customHeight="1" x14ac:dyDescent="0.25">
      <c r="A116" s="323" t="s">
        <v>2</v>
      </c>
      <c r="B116" s="325" t="s">
        <v>3</v>
      </c>
      <c r="C116" s="320"/>
      <c r="D116" s="320"/>
      <c r="E116" s="320"/>
      <c r="F116" s="320"/>
      <c r="G116" s="326" t="s">
        <v>160</v>
      </c>
      <c r="H116" s="326"/>
      <c r="I116" s="326"/>
      <c r="J116" s="326"/>
      <c r="K116" s="326"/>
      <c r="L116" s="323" t="s">
        <v>4</v>
      </c>
      <c r="M116" s="323" t="s">
        <v>5</v>
      </c>
    </row>
    <row r="117" spans="1:13" s="69" customFormat="1" ht="12.75" customHeight="1" x14ac:dyDescent="0.25">
      <c r="A117" s="324"/>
      <c r="B117" s="70" t="s">
        <v>6</v>
      </c>
      <c r="C117" s="236" t="s">
        <v>120</v>
      </c>
      <c r="D117" s="236" t="s">
        <v>121</v>
      </c>
      <c r="E117" s="72" t="s">
        <v>9</v>
      </c>
      <c r="F117" s="236" t="s">
        <v>10</v>
      </c>
      <c r="G117" s="70" t="s">
        <v>6</v>
      </c>
      <c r="H117" s="236" t="s">
        <v>120</v>
      </c>
      <c r="I117" s="236" t="s">
        <v>121</v>
      </c>
      <c r="J117" s="72" t="s">
        <v>9</v>
      </c>
      <c r="K117" s="73" t="s">
        <v>10</v>
      </c>
      <c r="L117" s="324"/>
      <c r="M117" s="324"/>
    </row>
    <row r="118" spans="1:13" x14ac:dyDescent="0.25">
      <c r="A118" s="325" t="s">
        <v>204</v>
      </c>
      <c r="B118" s="321"/>
      <c r="C118" s="321"/>
      <c r="D118" s="321"/>
      <c r="E118" s="321"/>
      <c r="F118" s="321"/>
      <c r="G118" s="320"/>
      <c r="H118" s="320"/>
      <c r="I118" s="320"/>
      <c r="J118" s="320"/>
      <c r="K118" s="320"/>
      <c r="L118" s="320"/>
      <c r="M118" s="328"/>
    </row>
    <row r="119" spans="1:13" ht="12" customHeight="1" x14ac:dyDescent="0.25">
      <c r="A119" s="55" t="s">
        <v>57</v>
      </c>
      <c r="B119" s="95" t="s">
        <v>58</v>
      </c>
      <c r="C119" s="77">
        <v>1.71</v>
      </c>
      <c r="D119" s="77">
        <v>5.19</v>
      </c>
      <c r="E119" s="96">
        <v>6.89</v>
      </c>
      <c r="F119" s="77">
        <v>81.27</v>
      </c>
      <c r="G119" s="74" t="s">
        <v>191</v>
      </c>
      <c r="H119" s="74">
        <v>2.46</v>
      </c>
      <c r="I119" s="74">
        <v>6.95</v>
      </c>
      <c r="J119" s="74">
        <v>8.6999999999999993</v>
      </c>
      <c r="K119" s="74">
        <v>107.28</v>
      </c>
      <c r="L119" s="74" t="s">
        <v>59</v>
      </c>
      <c r="M119" s="78" t="s">
        <v>60</v>
      </c>
    </row>
    <row r="120" spans="1:13" ht="12" customHeight="1" x14ac:dyDescent="0.25">
      <c r="A120" s="81" t="s">
        <v>192</v>
      </c>
      <c r="B120" s="74">
        <v>75</v>
      </c>
      <c r="C120" s="74">
        <v>7.73</v>
      </c>
      <c r="D120" s="74">
        <v>9.5</v>
      </c>
      <c r="E120" s="74">
        <v>27.69</v>
      </c>
      <c r="F120" s="74">
        <v>225.22</v>
      </c>
      <c r="G120" s="74">
        <v>75</v>
      </c>
      <c r="H120" s="74">
        <v>7.73</v>
      </c>
      <c r="I120" s="74">
        <v>9.5</v>
      </c>
      <c r="J120" s="74">
        <v>27.69</v>
      </c>
      <c r="K120" s="74">
        <v>225.22</v>
      </c>
      <c r="L120" s="80" t="s">
        <v>193</v>
      </c>
      <c r="M120" s="78" t="s">
        <v>194</v>
      </c>
    </row>
    <row r="121" spans="1:13" ht="13.5" customHeight="1" x14ac:dyDescent="0.25">
      <c r="A121" s="81" t="s">
        <v>54</v>
      </c>
      <c r="B121" s="74" t="s">
        <v>55</v>
      </c>
      <c r="C121" s="82">
        <v>0.13</v>
      </c>
      <c r="D121" s="82">
        <v>0.02</v>
      </c>
      <c r="E121" s="83">
        <v>15.2</v>
      </c>
      <c r="F121" s="82">
        <v>62</v>
      </c>
      <c r="G121" s="74" t="s">
        <v>55</v>
      </c>
      <c r="H121" s="82">
        <v>0.13</v>
      </c>
      <c r="I121" s="82">
        <v>0.02</v>
      </c>
      <c r="J121" s="82">
        <v>15.2</v>
      </c>
      <c r="K121" s="82">
        <v>62</v>
      </c>
      <c r="L121" s="84">
        <v>686</v>
      </c>
      <c r="M121" s="85" t="s">
        <v>56</v>
      </c>
    </row>
    <row r="122" spans="1:13" x14ac:dyDescent="0.25">
      <c r="A122" s="86" t="s">
        <v>45</v>
      </c>
      <c r="B122" s="82">
        <v>20</v>
      </c>
      <c r="C122" s="82">
        <v>1.6</v>
      </c>
      <c r="D122" s="82">
        <v>0.2</v>
      </c>
      <c r="E122" s="83">
        <v>10.199999999999999</v>
      </c>
      <c r="F122" s="82">
        <v>50</v>
      </c>
      <c r="G122" s="82">
        <v>20</v>
      </c>
      <c r="H122" s="82">
        <v>1.6</v>
      </c>
      <c r="I122" s="82">
        <v>0.2</v>
      </c>
      <c r="J122" s="83">
        <v>10.199999999999999</v>
      </c>
      <c r="K122" s="82">
        <v>50</v>
      </c>
      <c r="L122" s="82" t="s">
        <v>43</v>
      </c>
      <c r="M122" s="78" t="s">
        <v>46</v>
      </c>
    </row>
    <row r="123" spans="1:13" x14ac:dyDescent="0.25">
      <c r="A123" s="87" t="s">
        <v>25</v>
      </c>
      <c r="B123" s="74"/>
      <c r="C123" s="88">
        <f>SUM(C119:C122)</f>
        <v>11.170000000000002</v>
      </c>
      <c r="D123" s="88">
        <f>SUM(D119:D122)</f>
        <v>14.91</v>
      </c>
      <c r="E123" s="89">
        <f>SUM(E119:E122)</f>
        <v>59.980000000000004</v>
      </c>
      <c r="F123" s="88">
        <f>SUM(F119:F122)</f>
        <v>418.49</v>
      </c>
      <c r="G123" s="234"/>
      <c r="H123" s="237">
        <f>SUM(H119:H122)</f>
        <v>11.920000000000002</v>
      </c>
      <c r="I123" s="237">
        <f>SUM(I119:I122)</f>
        <v>16.669999999999998</v>
      </c>
      <c r="J123" s="237">
        <f>SUM(J119:J122)</f>
        <v>61.790000000000006</v>
      </c>
      <c r="K123" s="237">
        <f>SUM(K119:K122)</f>
        <v>444.5</v>
      </c>
      <c r="L123" s="234"/>
      <c r="M123" s="55"/>
    </row>
    <row r="124" spans="1:13" x14ac:dyDescent="0.25">
      <c r="A124" s="325" t="s">
        <v>205</v>
      </c>
      <c r="B124" s="320"/>
      <c r="C124" s="321"/>
      <c r="D124" s="321"/>
      <c r="E124" s="321"/>
      <c r="F124" s="321"/>
      <c r="G124" s="320"/>
      <c r="H124" s="320"/>
      <c r="I124" s="320"/>
      <c r="J124" s="320"/>
      <c r="K124" s="320"/>
      <c r="L124" s="320"/>
      <c r="M124" s="328"/>
    </row>
    <row r="125" spans="1:13" ht="11.25" customHeight="1" x14ac:dyDescent="0.25">
      <c r="A125" s="78" t="s">
        <v>49</v>
      </c>
      <c r="B125" s="99">
        <v>90</v>
      </c>
      <c r="C125" s="75">
        <v>11.5</v>
      </c>
      <c r="D125" s="74">
        <v>11.8</v>
      </c>
      <c r="E125" s="74">
        <v>12.3</v>
      </c>
      <c r="F125" s="75">
        <v>201.4</v>
      </c>
      <c r="G125" s="76">
        <v>100</v>
      </c>
      <c r="H125" s="77">
        <v>12.78</v>
      </c>
      <c r="I125" s="77">
        <v>13.2</v>
      </c>
      <c r="J125" s="77">
        <v>13.7</v>
      </c>
      <c r="K125" s="77">
        <v>223.88</v>
      </c>
      <c r="L125" s="117" t="s">
        <v>50</v>
      </c>
      <c r="M125" s="118" t="s">
        <v>51</v>
      </c>
    </row>
    <row r="126" spans="1:13" ht="11.25" customHeight="1" x14ac:dyDescent="0.25">
      <c r="A126" s="86" t="s">
        <v>52</v>
      </c>
      <c r="B126" s="99">
        <v>150</v>
      </c>
      <c r="C126" s="74">
        <v>2.86</v>
      </c>
      <c r="D126" s="74">
        <v>4.32</v>
      </c>
      <c r="E126" s="75">
        <v>23.02</v>
      </c>
      <c r="F126" s="74">
        <v>142.4</v>
      </c>
      <c r="G126" s="74">
        <v>180</v>
      </c>
      <c r="H126" s="74">
        <v>3.4</v>
      </c>
      <c r="I126" s="74">
        <v>5.2</v>
      </c>
      <c r="J126" s="74">
        <v>27.6</v>
      </c>
      <c r="K126" s="74">
        <v>170.8</v>
      </c>
      <c r="L126" s="74">
        <v>310</v>
      </c>
      <c r="M126" s="78" t="s">
        <v>53</v>
      </c>
    </row>
    <row r="127" spans="1:13" ht="12.75" customHeight="1" x14ac:dyDescent="0.25">
      <c r="A127" s="78" t="s">
        <v>22</v>
      </c>
      <c r="B127" s="84" t="s">
        <v>23</v>
      </c>
      <c r="C127" s="84">
        <v>7.0000000000000007E-2</v>
      </c>
      <c r="D127" s="84">
        <v>0.02</v>
      </c>
      <c r="E127" s="93">
        <v>15</v>
      </c>
      <c r="F127" s="84">
        <v>60</v>
      </c>
      <c r="G127" s="84" t="s">
        <v>23</v>
      </c>
      <c r="H127" s="84">
        <v>7.0000000000000007E-2</v>
      </c>
      <c r="I127" s="84">
        <v>0.02</v>
      </c>
      <c r="J127" s="84">
        <v>15</v>
      </c>
      <c r="K127" s="84">
        <v>60</v>
      </c>
      <c r="L127" s="84">
        <v>685</v>
      </c>
      <c r="M127" s="94" t="s">
        <v>24</v>
      </c>
    </row>
    <row r="128" spans="1:13" x14ac:dyDescent="0.25">
      <c r="A128" s="86" t="s">
        <v>42</v>
      </c>
      <c r="B128" s="74">
        <v>20</v>
      </c>
      <c r="C128" s="82">
        <v>1.3</v>
      </c>
      <c r="D128" s="82">
        <v>0.2</v>
      </c>
      <c r="E128" s="83">
        <v>8.6</v>
      </c>
      <c r="F128" s="82">
        <v>43</v>
      </c>
      <c r="G128" s="74">
        <v>20</v>
      </c>
      <c r="H128" s="82">
        <v>1.3</v>
      </c>
      <c r="I128" s="82">
        <v>0.2</v>
      </c>
      <c r="J128" s="82">
        <v>8.6</v>
      </c>
      <c r="K128" s="82">
        <v>43</v>
      </c>
      <c r="L128" s="74" t="s">
        <v>43</v>
      </c>
      <c r="M128" s="55" t="s">
        <v>44</v>
      </c>
    </row>
    <row r="129" spans="1:13" x14ac:dyDescent="0.25">
      <c r="A129" s="87" t="s">
        <v>25</v>
      </c>
      <c r="B129" s="74"/>
      <c r="C129" s="101">
        <f>SUM(C125:C128)</f>
        <v>15.73</v>
      </c>
      <c r="D129" s="101">
        <f t="shared" ref="D129:F129" si="22">SUM(D125:D128)</f>
        <v>16.34</v>
      </c>
      <c r="E129" s="101">
        <f t="shared" si="22"/>
        <v>58.92</v>
      </c>
      <c r="F129" s="101">
        <f t="shared" si="22"/>
        <v>446.8</v>
      </c>
      <c r="G129" s="101"/>
      <c r="H129" s="101">
        <f t="shared" ref="H129:K129" si="23">SUM(H125:H128)</f>
        <v>17.55</v>
      </c>
      <c r="I129" s="101">
        <f t="shared" si="23"/>
        <v>18.619999999999997</v>
      </c>
      <c r="J129" s="101">
        <f t="shared" si="23"/>
        <v>64.899999999999991</v>
      </c>
      <c r="K129" s="101">
        <f t="shared" si="23"/>
        <v>497.68</v>
      </c>
      <c r="L129" s="106"/>
      <c r="M129" s="55"/>
    </row>
    <row r="130" spans="1:13" s="69" customFormat="1" x14ac:dyDescent="0.25">
      <c r="A130" s="87" t="s">
        <v>47</v>
      </c>
      <c r="B130" s="234"/>
      <c r="C130" s="237">
        <f>SUM(C123,C129)</f>
        <v>26.900000000000002</v>
      </c>
      <c r="D130" s="237">
        <f t="shared" ref="D130:F130" si="24">SUM(D123,D129)</f>
        <v>31.25</v>
      </c>
      <c r="E130" s="237">
        <f t="shared" si="24"/>
        <v>118.9</v>
      </c>
      <c r="F130" s="237">
        <f t="shared" si="24"/>
        <v>865.29</v>
      </c>
      <c r="G130" s="237"/>
      <c r="H130" s="237">
        <f t="shared" ref="H130:K130" si="25">SUM(H123,H129)</f>
        <v>29.470000000000002</v>
      </c>
      <c r="I130" s="237">
        <f t="shared" si="25"/>
        <v>35.289999999999992</v>
      </c>
      <c r="J130" s="237">
        <f t="shared" si="25"/>
        <v>126.69</v>
      </c>
      <c r="K130" s="237">
        <f t="shared" si="25"/>
        <v>942.18000000000006</v>
      </c>
      <c r="L130" s="234"/>
      <c r="M130" s="55"/>
    </row>
    <row r="131" spans="1:13" x14ac:dyDescent="0.25">
      <c r="A131" s="319" t="s">
        <v>70</v>
      </c>
      <c r="B131" s="320"/>
      <c r="C131" s="320"/>
      <c r="D131" s="320"/>
      <c r="E131" s="320"/>
      <c r="F131" s="320"/>
      <c r="G131" s="320"/>
      <c r="H131" s="320"/>
      <c r="I131" s="320"/>
      <c r="J131" s="320"/>
      <c r="K131" s="320"/>
      <c r="L131" s="321"/>
      <c r="M131" s="322"/>
    </row>
    <row r="132" spans="1:13" s="69" customFormat="1" ht="10.5" customHeight="1" x14ac:dyDescent="0.25">
      <c r="A132" s="323" t="s">
        <v>2</v>
      </c>
      <c r="B132" s="325" t="s">
        <v>3</v>
      </c>
      <c r="C132" s="320"/>
      <c r="D132" s="320"/>
      <c r="E132" s="320"/>
      <c r="F132" s="320"/>
      <c r="G132" s="326" t="s">
        <v>160</v>
      </c>
      <c r="H132" s="326"/>
      <c r="I132" s="326"/>
      <c r="J132" s="326"/>
      <c r="K132" s="326"/>
      <c r="L132" s="323" t="s">
        <v>4</v>
      </c>
      <c r="M132" s="323" t="s">
        <v>5</v>
      </c>
    </row>
    <row r="133" spans="1:13" s="69" customFormat="1" ht="12.75" customHeight="1" x14ac:dyDescent="0.25">
      <c r="A133" s="324"/>
      <c r="B133" s="70" t="s">
        <v>6</v>
      </c>
      <c r="C133" s="236" t="s">
        <v>120</v>
      </c>
      <c r="D133" s="236" t="s">
        <v>121</v>
      </c>
      <c r="E133" s="72" t="s">
        <v>9</v>
      </c>
      <c r="F133" s="236" t="s">
        <v>10</v>
      </c>
      <c r="G133" s="70" t="s">
        <v>6</v>
      </c>
      <c r="H133" s="236" t="s">
        <v>120</v>
      </c>
      <c r="I133" s="236" t="s">
        <v>121</v>
      </c>
      <c r="J133" s="72" t="s">
        <v>9</v>
      </c>
      <c r="K133" s="73" t="s">
        <v>10</v>
      </c>
      <c r="L133" s="324"/>
      <c r="M133" s="324"/>
    </row>
    <row r="134" spans="1:13" x14ac:dyDescent="0.25">
      <c r="A134" s="325" t="s">
        <v>204</v>
      </c>
      <c r="B134" s="321"/>
      <c r="C134" s="321"/>
      <c r="D134" s="321"/>
      <c r="E134" s="321"/>
      <c r="F134" s="321"/>
      <c r="G134" s="320"/>
      <c r="H134" s="320"/>
      <c r="I134" s="320"/>
      <c r="J134" s="320"/>
      <c r="K134" s="320"/>
      <c r="L134" s="320"/>
      <c r="M134" s="328"/>
    </row>
    <row r="135" spans="1:13" x14ac:dyDescent="0.25">
      <c r="A135" s="86" t="s">
        <v>76</v>
      </c>
      <c r="B135" s="64" t="s">
        <v>28</v>
      </c>
      <c r="C135" s="74">
        <v>1.25</v>
      </c>
      <c r="D135" s="74">
        <v>5.4</v>
      </c>
      <c r="E135" s="75">
        <v>6.83</v>
      </c>
      <c r="F135" s="74">
        <v>80.22</v>
      </c>
      <c r="G135" s="82" t="s">
        <v>164</v>
      </c>
      <c r="H135" s="74">
        <v>1.51</v>
      </c>
      <c r="I135" s="74">
        <v>6.39</v>
      </c>
      <c r="J135" s="74">
        <v>7.99</v>
      </c>
      <c r="K135" s="74">
        <v>94.43</v>
      </c>
      <c r="L135" s="74" t="s">
        <v>77</v>
      </c>
      <c r="M135" s="78" t="s">
        <v>78</v>
      </c>
    </row>
    <row r="136" spans="1:13" x14ac:dyDescent="0.2">
      <c r="A136" s="55" t="s">
        <v>210</v>
      </c>
      <c r="B136" s="74">
        <v>60</v>
      </c>
      <c r="C136" s="74">
        <v>7.38</v>
      </c>
      <c r="D136" s="74">
        <v>4.38</v>
      </c>
      <c r="E136" s="74">
        <v>23.34</v>
      </c>
      <c r="F136" s="74">
        <v>161.6</v>
      </c>
      <c r="G136" s="74">
        <v>60</v>
      </c>
      <c r="H136" s="74">
        <v>7.38</v>
      </c>
      <c r="I136" s="74">
        <v>4.38</v>
      </c>
      <c r="J136" s="74">
        <v>23.34</v>
      </c>
      <c r="K136" s="74">
        <v>161.6</v>
      </c>
      <c r="L136" s="111">
        <v>410</v>
      </c>
      <c r="M136" s="54" t="s">
        <v>211</v>
      </c>
    </row>
    <row r="137" spans="1:13" ht="12.75" customHeight="1" x14ac:dyDescent="0.25">
      <c r="A137" s="78" t="s">
        <v>22</v>
      </c>
      <c r="B137" s="84" t="s">
        <v>23</v>
      </c>
      <c r="C137" s="84">
        <v>7.0000000000000007E-2</v>
      </c>
      <c r="D137" s="84">
        <v>0.02</v>
      </c>
      <c r="E137" s="93">
        <v>15</v>
      </c>
      <c r="F137" s="84">
        <v>60</v>
      </c>
      <c r="G137" s="84" t="s">
        <v>23</v>
      </c>
      <c r="H137" s="84">
        <v>7.0000000000000007E-2</v>
      </c>
      <c r="I137" s="84">
        <v>0.02</v>
      </c>
      <c r="J137" s="84">
        <v>15</v>
      </c>
      <c r="K137" s="84">
        <v>60</v>
      </c>
      <c r="L137" s="84">
        <v>685</v>
      </c>
      <c r="M137" s="94" t="s">
        <v>24</v>
      </c>
    </row>
    <row r="138" spans="1:13" x14ac:dyDescent="0.25">
      <c r="A138" s="86" t="s">
        <v>45</v>
      </c>
      <c r="B138" s="82">
        <v>20</v>
      </c>
      <c r="C138" s="82">
        <v>1.6</v>
      </c>
      <c r="D138" s="82">
        <v>0.2</v>
      </c>
      <c r="E138" s="83">
        <v>10.199999999999999</v>
      </c>
      <c r="F138" s="82">
        <v>50</v>
      </c>
      <c r="G138" s="82">
        <v>20</v>
      </c>
      <c r="H138" s="82">
        <v>1.6</v>
      </c>
      <c r="I138" s="82">
        <v>0.2</v>
      </c>
      <c r="J138" s="83">
        <v>10.199999999999999</v>
      </c>
      <c r="K138" s="82">
        <v>50</v>
      </c>
      <c r="L138" s="82" t="s">
        <v>43</v>
      </c>
      <c r="M138" s="78" t="s">
        <v>46</v>
      </c>
    </row>
    <row r="139" spans="1:13" x14ac:dyDescent="0.25">
      <c r="A139" s="87" t="s">
        <v>25</v>
      </c>
      <c r="B139" s="74"/>
      <c r="C139" s="88">
        <f>SUM(C135:C138)</f>
        <v>10.299999999999999</v>
      </c>
      <c r="D139" s="88">
        <f>SUM(D135:D138)</f>
        <v>10</v>
      </c>
      <c r="E139" s="89">
        <f>SUM(E135:E138)</f>
        <v>55.370000000000005</v>
      </c>
      <c r="F139" s="88">
        <f>SUM(F135:F138)</f>
        <v>351.82</v>
      </c>
      <c r="G139" s="234"/>
      <c r="H139" s="237">
        <f>SUM(H135:H138)</f>
        <v>10.56</v>
      </c>
      <c r="I139" s="237">
        <f>SUM(I135:I138)</f>
        <v>10.989999999999998</v>
      </c>
      <c r="J139" s="237">
        <f>SUM(J135:J138)</f>
        <v>56.53</v>
      </c>
      <c r="K139" s="237">
        <f>SUM(K135:K138)</f>
        <v>366.03</v>
      </c>
      <c r="L139" s="234"/>
      <c r="M139" s="55"/>
    </row>
    <row r="140" spans="1:13" x14ac:dyDescent="0.25">
      <c r="A140" s="325" t="s">
        <v>205</v>
      </c>
      <c r="B140" s="320"/>
      <c r="C140" s="321"/>
      <c r="D140" s="321"/>
      <c r="E140" s="321"/>
      <c r="F140" s="321"/>
      <c r="G140" s="320"/>
      <c r="H140" s="320"/>
      <c r="I140" s="320"/>
      <c r="J140" s="320"/>
      <c r="K140" s="320"/>
      <c r="L140" s="320"/>
      <c r="M140" s="328"/>
    </row>
    <row r="141" spans="1:13" ht="15" customHeight="1" x14ac:dyDescent="0.25">
      <c r="A141" s="55" t="s">
        <v>31</v>
      </c>
      <c r="B141" s="82">
        <v>90</v>
      </c>
      <c r="C141" s="82">
        <v>10.8</v>
      </c>
      <c r="D141" s="82">
        <v>19.8</v>
      </c>
      <c r="E141" s="82">
        <v>0</v>
      </c>
      <c r="F141" s="82">
        <v>221.4</v>
      </c>
      <c r="G141" s="82">
        <v>100</v>
      </c>
      <c r="H141" s="82">
        <v>12</v>
      </c>
      <c r="I141" s="82">
        <v>22</v>
      </c>
      <c r="J141" s="82">
        <v>0</v>
      </c>
      <c r="K141" s="82">
        <v>246</v>
      </c>
      <c r="L141" s="82" t="s">
        <v>32</v>
      </c>
      <c r="M141" s="78" t="s">
        <v>33</v>
      </c>
    </row>
    <row r="142" spans="1:13" ht="12" customHeight="1" x14ac:dyDescent="0.25">
      <c r="A142" s="55" t="s">
        <v>150</v>
      </c>
      <c r="B142" s="82">
        <v>150</v>
      </c>
      <c r="C142" s="82">
        <v>5.52</v>
      </c>
      <c r="D142" s="82">
        <v>4.51</v>
      </c>
      <c r="E142" s="83">
        <v>26.45</v>
      </c>
      <c r="F142" s="82">
        <v>168.45</v>
      </c>
      <c r="G142" s="82">
        <v>180</v>
      </c>
      <c r="H142" s="74">
        <v>6.62</v>
      </c>
      <c r="I142" s="74">
        <v>5.42</v>
      </c>
      <c r="J142" s="74">
        <v>31.73</v>
      </c>
      <c r="K142" s="74">
        <v>202.14</v>
      </c>
      <c r="L142" s="80" t="s">
        <v>35</v>
      </c>
      <c r="M142" s="55" t="s">
        <v>36</v>
      </c>
    </row>
    <row r="143" spans="1:13" ht="13.5" customHeight="1" x14ac:dyDescent="0.25">
      <c r="A143" s="81" t="s">
        <v>54</v>
      </c>
      <c r="B143" s="74" t="s">
        <v>55</v>
      </c>
      <c r="C143" s="82">
        <v>0.13</v>
      </c>
      <c r="D143" s="82">
        <v>0.02</v>
      </c>
      <c r="E143" s="83">
        <v>15.2</v>
      </c>
      <c r="F143" s="82">
        <v>62</v>
      </c>
      <c r="G143" s="74" t="s">
        <v>55</v>
      </c>
      <c r="H143" s="82">
        <v>0.13</v>
      </c>
      <c r="I143" s="82">
        <v>0.02</v>
      </c>
      <c r="J143" s="82">
        <v>15.2</v>
      </c>
      <c r="K143" s="82">
        <v>62</v>
      </c>
      <c r="L143" s="84">
        <v>686</v>
      </c>
      <c r="M143" s="85" t="s">
        <v>56</v>
      </c>
    </row>
    <row r="144" spans="1:13" x14ac:dyDescent="0.25">
      <c r="A144" s="86" t="s">
        <v>42</v>
      </c>
      <c r="B144" s="74">
        <v>20</v>
      </c>
      <c r="C144" s="82">
        <v>1.3</v>
      </c>
      <c r="D144" s="82">
        <v>0.2</v>
      </c>
      <c r="E144" s="83">
        <v>8.6</v>
      </c>
      <c r="F144" s="82">
        <v>43</v>
      </c>
      <c r="G144" s="74">
        <v>20</v>
      </c>
      <c r="H144" s="82">
        <v>1.3</v>
      </c>
      <c r="I144" s="82">
        <v>0.2</v>
      </c>
      <c r="J144" s="82">
        <v>8.6</v>
      </c>
      <c r="K144" s="82">
        <v>43</v>
      </c>
      <c r="L144" s="74" t="s">
        <v>43</v>
      </c>
      <c r="M144" s="55" t="s">
        <v>44</v>
      </c>
    </row>
    <row r="145" spans="1:13" x14ac:dyDescent="0.25">
      <c r="A145" s="87" t="s">
        <v>25</v>
      </c>
      <c r="B145" s="74"/>
      <c r="C145" s="101">
        <f>SUM(C141:C144)</f>
        <v>17.75</v>
      </c>
      <c r="D145" s="101">
        <f t="shared" ref="D145:F145" si="26">SUM(D141:D144)</f>
        <v>24.53</v>
      </c>
      <c r="E145" s="101">
        <f t="shared" si="26"/>
        <v>50.25</v>
      </c>
      <c r="F145" s="101">
        <f t="shared" si="26"/>
        <v>494.85</v>
      </c>
      <c r="G145" s="101"/>
      <c r="H145" s="101">
        <f t="shared" ref="H145:K145" si="27">SUM(H141:H144)</f>
        <v>20.05</v>
      </c>
      <c r="I145" s="101">
        <f t="shared" si="27"/>
        <v>27.64</v>
      </c>
      <c r="J145" s="101">
        <f t="shared" si="27"/>
        <v>55.53</v>
      </c>
      <c r="K145" s="101">
        <f t="shared" si="27"/>
        <v>553.14</v>
      </c>
      <c r="L145" s="106"/>
      <c r="M145" s="55"/>
    </row>
    <row r="146" spans="1:13" s="69" customFormat="1" x14ac:dyDescent="0.25">
      <c r="A146" s="87" t="s">
        <v>47</v>
      </c>
      <c r="B146" s="234"/>
      <c r="C146" s="237">
        <f>SUM(C139,C145)</f>
        <v>28.049999999999997</v>
      </c>
      <c r="D146" s="237">
        <f t="shared" ref="D146:F146" si="28">SUM(D139,D145)</f>
        <v>34.53</v>
      </c>
      <c r="E146" s="237">
        <f t="shared" si="28"/>
        <v>105.62</v>
      </c>
      <c r="F146" s="237">
        <f t="shared" si="28"/>
        <v>846.67000000000007</v>
      </c>
      <c r="G146" s="237"/>
      <c r="H146" s="237">
        <f t="shared" ref="H146:K146" si="29">SUM(H139,H145)</f>
        <v>30.61</v>
      </c>
      <c r="I146" s="237">
        <f t="shared" si="29"/>
        <v>38.629999999999995</v>
      </c>
      <c r="J146" s="237">
        <f t="shared" si="29"/>
        <v>112.06</v>
      </c>
      <c r="K146" s="237">
        <f t="shared" si="29"/>
        <v>919.17</v>
      </c>
      <c r="L146" s="234"/>
      <c r="M146" s="55"/>
    </row>
    <row r="147" spans="1:13" x14ac:dyDescent="0.25">
      <c r="A147" s="319" t="s">
        <v>88</v>
      </c>
      <c r="B147" s="320"/>
      <c r="C147" s="320"/>
      <c r="D147" s="320"/>
      <c r="E147" s="320"/>
      <c r="F147" s="320"/>
      <c r="G147" s="320"/>
      <c r="H147" s="320"/>
      <c r="I147" s="320"/>
      <c r="J147" s="320"/>
      <c r="K147" s="320"/>
      <c r="L147" s="321"/>
      <c r="M147" s="322"/>
    </row>
    <row r="148" spans="1:13" s="69" customFormat="1" ht="10.5" customHeight="1" x14ac:dyDescent="0.25">
      <c r="A148" s="323" t="s">
        <v>2</v>
      </c>
      <c r="B148" s="325" t="s">
        <v>3</v>
      </c>
      <c r="C148" s="320"/>
      <c r="D148" s="320"/>
      <c r="E148" s="320"/>
      <c r="F148" s="320"/>
      <c r="G148" s="326" t="s">
        <v>160</v>
      </c>
      <c r="H148" s="326"/>
      <c r="I148" s="326"/>
      <c r="J148" s="326"/>
      <c r="K148" s="326"/>
      <c r="L148" s="323" t="s">
        <v>4</v>
      </c>
      <c r="M148" s="323" t="s">
        <v>5</v>
      </c>
    </row>
    <row r="149" spans="1:13" s="69" customFormat="1" ht="12.75" customHeight="1" x14ac:dyDescent="0.25">
      <c r="A149" s="324"/>
      <c r="B149" s="70" t="s">
        <v>6</v>
      </c>
      <c r="C149" s="236" t="s">
        <v>120</v>
      </c>
      <c r="D149" s="236" t="s">
        <v>121</v>
      </c>
      <c r="E149" s="72" t="s">
        <v>9</v>
      </c>
      <c r="F149" s="236" t="s">
        <v>10</v>
      </c>
      <c r="G149" s="70" t="s">
        <v>6</v>
      </c>
      <c r="H149" s="236" t="s">
        <v>120</v>
      </c>
      <c r="I149" s="236" t="s">
        <v>121</v>
      </c>
      <c r="J149" s="72" t="s">
        <v>9</v>
      </c>
      <c r="K149" s="73" t="s">
        <v>10</v>
      </c>
      <c r="L149" s="324"/>
      <c r="M149" s="324"/>
    </row>
    <row r="150" spans="1:13" x14ac:dyDescent="0.25">
      <c r="A150" s="325" t="s">
        <v>204</v>
      </c>
      <c r="B150" s="321"/>
      <c r="C150" s="321"/>
      <c r="D150" s="321"/>
      <c r="E150" s="321"/>
      <c r="F150" s="321"/>
      <c r="G150" s="320"/>
      <c r="H150" s="320"/>
      <c r="I150" s="320"/>
      <c r="J150" s="320"/>
      <c r="K150" s="320"/>
      <c r="L150" s="320"/>
      <c r="M150" s="328"/>
    </row>
    <row r="151" spans="1:13" s="278" customFormat="1" x14ac:dyDescent="0.25">
      <c r="A151" s="272" t="s">
        <v>27</v>
      </c>
      <c r="B151" s="286" t="s">
        <v>28</v>
      </c>
      <c r="C151" s="281">
        <v>1.6</v>
      </c>
      <c r="D151" s="281">
        <v>5.3</v>
      </c>
      <c r="E151" s="289">
        <v>8.4</v>
      </c>
      <c r="F151" s="281">
        <v>87.5</v>
      </c>
      <c r="G151" s="290" t="s">
        <v>164</v>
      </c>
      <c r="H151" s="281">
        <v>2</v>
      </c>
      <c r="I151" s="281">
        <v>6.59</v>
      </c>
      <c r="J151" s="281">
        <v>10.45</v>
      </c>
      <c r="K151" s="281">
        <v>108.33</v>
      </c>
      <c r="L151" s="274" t="s">
        <v>29</v>
      </c>
      <c r="M151" s="284" t="s">
        <v>30</v>
      </c>
    </row>
    <row r="152" spans="1:13" x14ac:dyDescent="0.2">
      <c r="A152" s="78" t="s">
        <v>166</v>
      </c>
      <c r="B152" s="79">
        <v>60</v>
      </c>
      <c r="C152" s="74">
        <v>5.86</v>
      </c>
      <c r="D152" s="74">
        <v>6.96</v>
      </c>
      <c r="E152" s="74">
        <v>17.54</v>
      </c>
      <c r="F152" s="74">
        <v>158.41</v>
      </c>
      <c r="G152" s="79">
        <v>60</v>
      </c>
      <c r="H152" s="74">
        <v>5.86</v>
      </c>
      <c r="I152" s="74">
        <v>6.96</v>
      </c>
      <c r="J152" s="74">
        <v>17.54</v>
      </c>
      <c r="K152" s="74">
        <v>158.41</v>
      </c>
      <c r="L152" s="80" t="s">
        <v>167</v>
      </c>
      <c r="M152" s="54" t="s">
        <v>168</v>
      </c>
    </row>
    <row r="153" spans="1:13" ht="13.5" customHeight="1" x14ac:dyDescent="0.25">
      <c r="A153" s="81" t="s">
        <v>54</v>
      </c>
      <c r="B153" s="74" t="s">
        <v>55</v>
      </c>
      <c r="C153" s="82">
        <v>0.13</v>
      </c>
      <c r="D153" s="82">
        <v>0.02</v>
      </c>
      <c r="E153" s="83">
        <v>15.2</v>
      </c>
      <c r="F153" s="82">
        <v>62</v>
      </c>
      <c r="G153" s="74" t="s">
        <v>55</v>
      </c>
      <c r="H153" s="82">
        <v>0.13</v>
      </c>
      <c r="I153" s="82">
        <v>0.02</v>
      </c>
      <c r="J153" s="82">
        <v>15.2</v>
      </c>
      <c r="K153" s="82">
        <v>62</v>
      </c>
      <c r="L153" s="84">
        <v>686</v>
      </c>
      <c r="M153" s="85" t="s">
        <v>56</v>
      </c>
    </row>
    <row r="154" spans="1:13" x14ac:dyDescent="0.25">
      <c r="A154" s="86" t="s">
        <v>45</v>
      </c>
      <c r="B154" s="82">
        <v>20</v>
      </c>
      <c r="C154" s="82">
        <v>1.6</v>
      </c>
      <c r="D154" s="82">
        <v>0.2</v>
      </c>
      <c r="E154" s="83">
        <v>10.199999999999999</v>
      </c>
      <c r="F154" s="82">
        <v>50</v>
      </c>
      <c r="G154" s="82">
        <v>20</v>
      </c>
      <c r="H154" s="82">
        <v>1.6</v>
      </c>
      <c r="I154" s="82">
        <v>0.2</v>
      </c>
      <c r="J154" s="83">
        <v>10.199999999999999</v>
      </c>
      <c r="K154" s="82">
        <v>50</v>
      </c>
      <c r="L154" s="82" t="s">
        <v>43</v>
      </c>
      <c r="M154" s="78" t="s">
        <v>46</v>
      </c>
    </row>
    <row r="155" spans="1:13" x14ac:dyDescent="0.25">
      <c r="A155" s="87" t="s">
        <v>25</v>
      </c>
      <c r="B155" s="74"/>
      <c r="C155" s="88">
        <f>SUM(C151:C154)</f>
        <v>9.1900000000000013</v>
      </c>
      <c r="D155" s="88">
        <f>SUM(D151:D154)</f>
        <v>12.479999999999999</v>
      </c>
      <c r="E155" s="89">
        <f>SUM(E151:E154)</f>
        <v>51.34</v>
      </c>
      <c r="F155" s="88">
        <f>SUM(F151:F154)</f>
        <v>357.90999999999997</v>
      </c>
      <c r="G155" s="234"/>
      <c r="H155" s="237">
        <f>SUM(H151:H154)</f>
        <v>9.59</v>
      </c>
      <c r="I155" s="237">
        <f>SUM(I151:I154)</f>
        <v>13.77</v>
      </c>
      <c r="J155" s="237">
        <f>SUM(J151:J154)</f>
        <v>53.39</v>
      </c>
      <c r="K155" s="237">
        <f>SUM(K151:K154)</f>
        <v>378.74</v>
      </c>
      <c r="L155" s="234"/>
      <c r="M155" s="55"/>
    </row>
    <row r="156" spans="1:13" x14ac:dyDescent="0.25">
      <c r="A156" s="325" t="s">
        <v>205</v>
      </c>
      <c r="B156" s="320"/>
      <c r="C156" s="321"/>
      <c r="D156" s="321"/>
      <c r="E156" s="321"/>
      <c r="F156" s="321"/>
      <c r="G156" s="320"/>
      <c r="H156" s="320"/>
      <c r="I156" s="320"/>
      <c r="J156" s="320"/>
      <c r="K156" s="320"/>
      <c r="L156" s="320"/>
      <c r="M156" s="328"/>
    </row>
    <row r="157" spans="1:13" x14ac:dyDescent="0.25">
      <c r="A157" s="85" t="s">
        <v>154</v>
      </c>
      <c r="B157" s="74">
        <v>90</v>
      </c>
      <c r="C157" s="74">
        <v>13.1</v>
      </c>
      <c r="D157" s="74">
        <v>13.9</v>
      </c>
      <c r="E157" s="74">
        <v>12.6</v>
      </c>
      <c r="F157" s="74">
        <v>229</v>
      </c>
      <c r="G157" s="74">
        <v>100</v>
      </c>
      <c r="H157" s="74">
        <v>14.57</v>
      </c>
      <c r="I157" s="74">
        <v>15.5</v>
      </c>
      <c r="J157" s="74">
        <v>14</v>
      </c>
      <c r="K157" s="74">
        <v>255</v>
      </c>
      <c r="L157" s="74" t="s">
        <v>155</v>
      </c>
      <c r="M157" s="78" t="s">
        <v>156</v>
      </c>
    </row>
    <row r="158" spans="1:13" x14ac:dyDescent="0.25">
      <c r="A158" s="55" t="s">
        <v>135</v>
      </c>
      <c r="B158" s="99">
        <v>150</v>
      </c>
      <c r="C158" s="102">
        <v>2.6</v>
      </c>
      <c r="D158" s="102">
        <v>11.8</v>
      </c>
      <c r="E158" s="103">
        <v>12.81</v>
      </c>
      <c r="F158" s="102">
        <v>163.5</v>
      </c>
      <c r="G158" s="84">
        <v>180</v>
      </c>
      <c r="H158" s="84">
        <v>3.1</v>
      </c>
      <c r="I158" s="84">
        <v>13.3</v>
      </c>
      <c r="J158" s="84">
        <v>15.37</v>
      </c>
      <c r="K158" s="84">
        <v>196.2</v>
      </c>
      <c r="L158" s="82">
        <v>541</v>
      </c>
      <c r="M158" s="78" t="s">
        <v>136</v>
      </c>
    </row>
    <row r="159" spans="1:13" ht="12.75" customHeight="1" x14ac:dyDescent="0.25">
      <c r="A159" s="78" t="s">
        <v>22</v>
      </c>
      <c r="B159" s="84" t="s">
        <v>23</v>
      </c>
      <c r="C159" s="84">
        <v>7.0000000000000007E-2</v>
      </c>
      <c r="D159" s="84">
        <v>0.02</v>
      </c>
      <c r="E159" s="93">
        <v>15</v>
      </c>
      <c r="F159" s="84">
        <v>60</v>
      </c>
      <c r="G159" s="84" t="s">
        <v>23</v>
      </c>
      <c r="H159" s="84">
        <v>7.0000000000000007E-2</v>
      </c>
      <c r="I159" s="84">
        <v>0.02</v>
      </c>
      <c r="J159" s="84">
        <v>15</v>
      </c>
      <c r="K159" s="84">
        <v>60</v>
      </c>
      <c r="L159" s="84">
        <v>685</v>
      </c>
      <c r="M159" s="94" t="s">
        <v>24</v>
      </c>
    </row>
    <row r="160" spans="1:13" x14ac:dyDescent="0.25">
      <c r="A160" s="86" t="s">
        <v>42</v>
      </c>
      <c r="B160" s="74">
        <v>20</v>
      </c>
      <c r="C160" s="82">
        <v>1.3</v>
      </c>
      <c r="D160" s="82">
        <v>0.2</v>
      </c>
      <c r="E160" s="83">
        <v>8.6</v>
      </c>
      <c r="F160" s="82">
        <v>43</v>
      </c>
      <c r="G160" s="74">
        <v>20</v>
      </c>
      <c r="H160" s="82">
        <v>1.3</v>
      </c>
      <c r="I160" s="82">
        <v>0.2</v>
      </c>
      <c r="J160" s="82">
        <v>8.6</v>
      </c>
      <c r="K160" s="82">
        <v>43</v>
      </c>
      <c r="L160" s="74" t="s">
        <v>43</v>
      </c>
      <c r="M160" s="55" t="s">
        <v>44</v>
      </c>
    </row>
    <row r="161" spans="1:13" x14ac:dyDescent="0.25">
      <c r="A161" s="87" t="s">
        <v>25</v>
      </c>
      <c r="B161" s="74"/>
      <c r="C161" s="101">
        <f>SUM(C157:C160)</f>
        <v>17.07</v>
      </c>
      <c r="D161" s="101">
        <f t="shared" ref="D161:F161" si="30">SUM(D157:D160)</f>
        <v>25.92</v>
      </c>
      <c r="E161" s="101">
        <f t="shared" si="30"/>
        <v>49.01</v>
      </c>
      <c r="F161" s="101">
        <f t="shared" si="30"/>
        <v>495.5</v>
      </c>
      <c r="G161" s="101"/>
      <c r="H161" s="101">
        <f t="shared" ref="H161:K161" si="31">SUM(H157:H160)</f>
        <v>19.040000000000003</v>
      </c>
      <c r="I161" s="101">
        <f t="shared" si="31"/>
        <v>29.02</v>
      </c>
      <c r="J161" s="101">
        <f t="shared" si="31"/>
        <v>52.97</v>
      </c>
      <c r="K161" s="101">
        <f t="shared" si="31"/>
        <v>554.20000000000005</v>
      </c>
      <c r="L161" s="106"/>
      <c r="M161" s="55"/>
    </row>
    <row r="162" spans="1:13" s="69" customFormat="1" x14ac:dyDescent="0.25">
      <c r="A162" s="87" t="s">
        <v>47</v>
      </c>
      <c r="B162" s="234"/>
      <c r="C162" s="237">
        <f>SUM(C155,C161)</f>
        <v>26.26</v>
      </c>
      <c r="D162" s="237">
        <f t="shared" ref="D162:F162" si="32">SUM(D155,D161)</f>
        <v>38.4</v>
      </c>
      <c r="E162" s="237">
        <f t="shared" si="32"/>
        <v>100.35</v>
      </c>
      <c r="F162" s="237">
        <f t="shared" si="32"/>
        <v>853.41</v>
      </c>
      <c r="G162" s="237"/>
      <c r="H162" s="237">
        <f t="shared" ref="H162:K162" si="33">SUM(H155,H161)</f>
        <v>28.630000000000003</v>
      </c>
      <c r="I162" s="237">
        <f t="shared" si="33"/>
        <v>42.79</v>
      </c>
      <c r="J162" s="237">
        <f t="shared" si="33"/>
        <v>106.36</v>
      </c>
      <c r="K162" s="237">
        <f t="shared" si="33"/>
        <v>932.94</v>
      </c>
      <c r="L162" s="234"/>
      <c r="M162" s="55"/>
    </row>
    <row r="163" spans="1:13" x14ac:dyDescent="0.25">
      <c r="A163" s="319" t="s">
        <v>105</v>
      </c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  <c r="L163" s="321"/>
      <c r="M163" s="322"/>
    </row>
    <row r="164" spans="1:13" s="69" customFormat="1" ht="10.5" customHeight="1" x14ac:dyDescent="0.25">
      <c r="A164" s="323" t="s">
        <v>2</v>
      </c>
      <c r="B164" s="325" t="s">
        <v>3</v>
      </c>
      <c r="C164" s="320"/>
      <c r="D164" s="320"/>
      <c r="E164" s="320"/>
      <c r="F164" s="320"/>
      <c r="G164" s="326" t="s">
        <v>160</v>
      </c>
      <c r="H164" s="326"/>
      <c r="I164" s="326"/>
      <c r="J164" s="326"/>
      <c r="K164" s="326"/>
      <c r="L164" s="323" t="s">
        <v>4</v>
      </c>
      <c r="M164" s="323" t="s">
        <v>5</v>
      </c>
    </row>
    <row r="165" spans="1:13" s="69" customFormat="1" ht="12.75" customHeight="1" x14ac:dyDescent="0.25">
      <c r="A165" s="324"/>
      <c r="B165" s="70" t="s">
        <v>6</v>
      </c>
      <c r="C165" s="236" t="s">
        <v>120</v>
      </c>
      <c r="D165" s="236" t="s">
        <v>121</v>
      </c>
      <c r="E165" s="72" t="s">
        <v>9</v>
      </c>
      <c r="F165" s="236" t="s">
        <v>10</v>
      </c>
      <c r="G165" s="70" t="s">
        <v>6</v>
      </c>
      <c r="H165" s="236" t="s">
        <v>120</v>
      </c>
      <c r="I165" s="236" t="s">
        <v>121</v>
      </c>
      <c r="J165" s="72" t="s">
        <v>9</v>
      </c>
      <c r="K165" s="73" t="s">
        <v>10</v>
      </c>
      <c r="L165" s="324"/>
      <c r="M165" s="324"/>
    </row>
    <row r="166" spans="1:13" x14ac:dyDescent="0.25">
      <c r="A166" s="325" t="s">
        <v>204</v>
      </c>
      <c r="B166" s="321"/>
      <c r="C166" s="321"/>
      <c r="D166" s="321"/>
      <c r="E166" s="321"/>
      <c r="F166" s="321"/>
      <c r="G166" s="320"/>
      <c r="H166" s="320"/>
      <c r="I166" s="320"/>
      <c r="J166" s="320"/>
      <c r="K166" s="320"/>
      <c r="L166" s="320"/>
      <c r="M166" s="328"/>
    </row>
    <row r="167" spans="1:13" s="278" customFormat="1" ht="12" customHeight="1" x14ac:dyDescent="0.25">
      <c r="A167" s="272" t="s">
        <v>258</v>
      </c>
      <c r="B167" s="279">
        <v>200</v>
      </c>
      <c r="C167" s="274">
        <v>1.62</v>
      </c>
      <c r="D167" s="274">
        <v>2.19</v>
      </c>
      <c r="E167" s="274">
        <v>12.81</v>
      </c>
      <c r="F167" s="274">
        <v>77.13</v>
      </c>
      <c r="G167" s="280">
        <v>250</v>
      </c>
      <c r="H167" s="274">
        <v>2.0299999999999998</v>
      </c>
      <c r="I167" s="274">
        <v>2.74</v>
      </c>
      <c r="J167" s="274">
        <v>16.27</v>
      </c>
      <c r="K167" s="274">
        <v>96.41</v>
      </c>
      <c r="L167" s="282" t="s">
        <v>259</v>
      </c>
      <c r="M167" s="284" t="s">
        <v>260</v>
      </c>
    </row>
    <row r="168" spans="1:13" ht="12" customHeight="1" x14ac:dyDescent="0.2">
      <c r="A168" s="81" t="s">
        <v>214</v>
      </c>
      <c r="B168" s="64">
        <v>50</v>
      </c>
      <c r="C168" s="74">
        <v>4.18</v>
      </c>
      <c r="D168" s="74">
        <v>1.6</v>
      </c>
      <c r="E168" s="74">
        <v>22.42</v>
      </c>
      <c r="F168" s="74">
        <v>120.83</v>
      </c>
      <c r="G168" s="64">
        <v>50</v>
      </c>
      <c r="H168" s="74">
        <v>4.18</v>
      </c>
      <c r="I168" s="74">
        <v>1.6</v>
      </c>
      <c r="J168" s="74">
        <v>22.42</v>
      </c>
      <c r="K168" s="74">
        <v>120.83</v>
      </c>
      <c r="L168" s="80">
        <v>428</v>
      </c>
      <c r="M168" s="54" t="s">
        <v>215</v>
      </c>
    </row>
    <row r="169" spans="1:13" ht="12.75" customHeight="1" x14ac:dyDescent="0.25">
      <c r="A169" s="78" t="s">
        <v>22</v>
      </c>
      <c r="B169" s="84" t="s">
        <v>23</v>
      </c>
      <c r="C169" s="84">
        <v>7.0000000000000007E-2</v>
      </c>
      <c r="D169" s="84">
        <v>0.02</v>
      </c>
      <c r="E169" s="93">
        <v>15</v>
      </c>
      <c r="F169" s="84">
        <v>60</v>
      </c>
      <c r="G169" s="84" t="s">
        <v>23</v>
      </c>
      <c r="H169" s="84">
        <v>7.0000000000000007E-2</v>
      </c>
      <c r="I169" s="84">
        <v>0.02</v>
      </c>
      <c r="J169" s="84">
        <v>15</v>
      </c>
      <c r="K169" s="84">
        <v>60</v>
      </c>
      <c r="L169" s="84">
        <v>685</v>
      </c>
      <c r="M169" s="94" t="s">
        <v>24</v>
      </c>
    </row>
    <row r="170" spans="1:13" x14ac:dyDescent="0.25">
      <c r="A170" s="86" t="s">
        <v>45</v>
      </c>
      <c r="B170" s="82">
        <v>20</v>
      </c>
      <c r="C170" s="82">
        <v>1.6</v>
      </c>
      <c r="D170" s="82">
        <v>0.2</v>
      </c>
      <c r="E170" s="83">
        <v>10.199999999999999</v>
      </c>
      <c r="F170" s="82">
        <v>50</v>
      </c>
      <c r="G170" s="82">
        <v>20</v>
      </c>
      <c r="H170" s="82">
        <v>1.6</v>
      </c>
      <c r="I170" s="82">
        <v>0.2</v>
      </c>
      <c r="J170" s="83">
        <v>10.199999999999999</v>
      </c>
      <c r="K170" s="82">
        <v>50</v>
      </c>
      <c r="L170" s="82" t="s">
        <v>43</v>
      </c>
      <c r="M170" s="78" t="s">
        <v>46</v>
      </c>
    </row>
    <row r="171" spans="1:13" x14ac:dyDescent="0.25">
      <c r="A171" s="87" t="s">
        <v>25</v>
      </c>
      <c r="B171" s="74"/>
      <c r="C171" s="88">
        <f>SUM(C167:C170)</f>
        <v>7.4700000000000006</v>
      </c>
      <c r="D171" s="88">
        <f>SUM(D167:D170)</f>
        <v>4.01</v>
      </c>
      <c r="E171" s="89">
        <f>SUM(E167:E170)</f>
        <v>60.430000000000007</v>
      </c>
      <c r="F171" s="88">
        <f>SUM(F167:F170)</f>
        <v>307.95999999999998</v>
      </c>
      <c r="G171" s="234"/>
      <c r="H171" s="237">
        <f>SUM(H167:H170)</f>
        <v>7.879999999999999</v>
      </c>
      <c r="I171" s="237">
        <f>SUM(I167:I170)</f>
        <v>4.5599999999999996</v>
      </c>
      <c r="J171" s="237">
        <f>SUM(J167:J170)</f>
        <v>63.89</v>
      </c>
      <c r="K171" s="237">
        <f>SUM(K167:K170)</f>
        <v>327.24</v>
      </c>
      <c r="L171" s="234"/>
      <c r="M171" s="55"/>
    </row>
    <row r="172" spans="1:13" x14ac:dyDescent="0.25">
      <c r="A172" s="325" t="s">
        <v>205</v>
      </c>
      <c r="B172" s="320"/>
      <c r="C172" s="321"/>
      <c r="D172" s="321"/>
      <c r="E172" s="321"/>
      <c r="F172" s="321"/>
      <c r="G172" s="320"/>
      <c r="H172" s="320"/>
      <c r="I172" s="320"/>
      <c r="J172" s="320"/>
      <c r="K172" s="320"/>
      <c r="L172" s="320"/>
      <c r="M172" s="328"/>
    </row>
    <row r="173" spans="1:13" ht="12.75" customHeight="1" x14ac:dyDescent="0.25">
      <c r="A173" s="78" t="s">
        <v>106</v>
      </c>
      <c r="B173" s="82">
        <v>90</v>
      </c>
      <c r="C173" s="75">
        <v>11.1</v>
      </c>
      <c r="D173" s="75">
        <v>14.26</v>
      </c>
      <c r="E173" s="74">
        <v>10.199999999999999</v>
      </c>
      <c r="F173" s="75">
        <v>215.87</v>
      </c>
      <c r="G173" s="64">
        <v>100</v>
      </c>
      <c r="H173" s="74">
        <v>12.3</v>
      </c>
      <c r="I173" s="74">
        <v>15.8</v>
      </c>
      <c r="J173" s="74">
        <v>11.3</v>
      </c>
      <c r="K173" s="74">
        <v>239.86</v>
      </c>
      <c r="L173" s="119" t="s">
        <v>107</v>
      </c>
      <c r="M173" s="55" t="s">
        <v>108</v>
      </c>
    </row>
    <row r="174" spans="1:13" ht="12" customHeight="1" x14ac:dyDescent="0.25">
      <c r="A174" s="86" t="s">
        <v>64</v>
      </c>
      <c r="B174" s="99">
        <v>150</v>
      </c>
      <c r="C174" s="74">
        <v>8.6</v>
      </c>
      <c r="D174" s="74">
        <v>6.09</v>
      </c>
      <c r="E174" s="75">
        <v>38.64</v>
      </c>
      <c r="F174" s="74">
        <v>243.75</v>
      </c>
      <c r="G174" s="84">
        <v>180</v>
      </c>
      <c r="H174" s="84">
        <v>10.32</v>
      </c>
      <c r="I174" s="84">
        <v>7.31</v>
      </c>
      <c r="J174" s="84">
        <v>46.37</v>
      </c>
      <c r="K174" s="84">
        <v>292.5</v>
      </c>
      <c r="L174" s="84" t="s">
        <v>65</v>
      </c>
      <c r="M174" s="100" t="s">
        <v>66</v>
      </c>
    </row>
    <row r="175" spans="1:13" ht="13.5" customHeight="1" x14ac:dyDescent="0.25">
      <c r="A175" s="81" t="s">
        <v>54</v>
      </c>
      <c r="B175" s="74" t="s">
        <v>55</v>
      </c>
      <c r="C175" s="82">
        <v>0.13</v>
      </c>
      <c r="D175" s="82">
        <v>0.02</v>
      </c>
      <c r="E175" s="83">
        <v>15.2</v>
      </c>
      <c r="F175" s="82">
        <v>62</v>
      </c>
      <c r="G175" s="74" t="s">
        <v>55</v>
      </c>
      <c r="H175" s="82">
        <v>0.13</v>
      </c>
      <c r="I175" s="82">
        <v>0.02</v>
      </c>
      <c r="J175" s="82">
        <v>15.2</v>
      </c>
      <c r="K175" s="82">
        <v>62</v>
      </c>
      <c r="L175" s="84">
        <v>686</v>
      </c>
      <c r="M175" s="85" t="s">
        <v>56</v>
      </c>
    </row>
    <row r="176" spans="1:13" x14ac:dyDescent="0.25">
      <c r="A176" s="86" t="s">
        <v>42</v>
      </c>
      <c r="B176" s="74">
        <v>20</v>
      </c>
      <c r="C176" s="82">
        <v>1.3</v>
      </c>
      <c r="D176" s="82">
        <v>0.2</v>
      </c>
      <c r="E176" s="83">
        <v>8.6</v>
      </c>
      <c r="F176" s="82">
        <v>43</v>
      </c>
      <c r="G176" s="74">
        <v>20</v>
      </c>
      <c r="H176" s="82">
        <v>1.3</v>
      </c>
      <c r="I176" s="82">
        <v>0.2</v>
      </c>
      <c r="J176" s="82">
        <v>8.6</v>
      </c>
      <c r="K176" s="82">
        <v>43</v>
      </c>
      <c r="L176" s="74" t="s">
        <v>43</v>
      </c>
      <c r="M176" s="55" t="s">
        <v>44</v>
      </c>
    </row>
    <row r="177" spans="1:13" x14ac:dyDescent="0.25">
      <c r="A177" s="87" t="s">
        <v>25</v>
      </c>
      <c r="B177" s="74"/>
      <c r="C177" s="101">
        <f>SUM(C173:C176)</f>
        <v>21.13</v>
      </c>
      <c r="D177" s="101">
        <f t="shared" ref="D177:F177" si="34">SUM(D173:D176)</f>
        <v>20.57</v>
      </c>
      <c r="E177" s="101">
        <f t="shared" si="34"/>
        <v>72.64</v>
      </c>
      <c r="F177" s="101">
        <f t="shared" si="34"/>
        <v>564.62</v>
      </c>
      <c r="G177" s="101"/>
      <c r="H177" s="101">
        <f t="shared" ref="H177:K177" si="35">SUM(H173:H176)</f>
        <v>24.05</v>
      </c>
      <c r="I177" s="101">
        <f t="shared" si="35"/>
        <v>23.33</v>
      </c>
      <c r="J177" s="101">
        <f t="shared" si="35"/>
        <v>81.47</v>
      </c>
      <c r="K177" s="101">
        <f t="shared" si="35"/>
        <v>637.36</v>
      </c>
      <c r="L177" s="106"/>
      <c r="M177" s="55"/>
    </row>
    <row r="178" spans="1:13" s="69" customFormat="1" x14ac:dyDescent="0.25">
      <c r="A178" s="87" t="s">
        <v>47</v>
      </c>
      <c r="B178" s="234"/>
      <c r="C178" s="237">
        <f>SUM(C171,C177)</f>
        <v>28.6</v>
      </c>
      <c r="D178" s="237">
        <f t="shared" ref="D178:F178" si="36">SUM(D171,D177)</f>
        <v>24.58</v>
      </c>
      <c r="E178" s="237">
        <f t="shared" si="36"/>
        <v>133.07</v>
      </c>
      <c r="F178" s="237">
        <f t="shared" si="36"/>
        <v>872.57999999999993</v>
      </c>
      <c r="G178" s="237"/>
      <c r="H178" s="237">
        <f t="shared" ref="H178:K178" si="37">SUM(H171,H177)</f>
        <v>31.93</v>
      </c>
      <c r="I178" s="237">
        <f t="shared" si="37"/>
        <v>27.889999999999997</v>
      </c>
      <c r="J178" s="237">
        <f t="shared" si="37"/>
        <v>145.36000000000001</v>
      </c>
      <c r="K178" s="237">
        <f t="shared" si="37"/>
        <v>964.6</v>
      </c>
      <c r="L178" s="234"/>
      <c r="M178" s="55"/>
    </row>
    <row r="179" spans="1:13" x14ac:dyDescent="0.25">
      <c r="A179" s="326" t="s">
        <v>119</v>
      </c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</row>
    <row r="180" spans="1:13" s="69" customFormat="1" ht="10.5" customHeight="1" x14ac:dyDescent="0.25">
      <c r="A180" s="323" t="s">
        <v>2</v>
      </c>
      <c r="B180" s="325" t="s">
        <v>3</v>
      </c>
      <c r="C180" s="320"/>
      <c r="D180" s="320"/>
      <c r="E180" s="320"/>
      <c r="F180" s="320"/>
      <c r="G180" s="326" t="s">
        <v>160</v>
      </c>
      <c r="H180" s="326"/>
      <c r="I180" s="326"/>
      <c r="J180" s="326"/>
      <c r="K180" s="326"/>
      <c r="L180" s="323" t="s">
        <v>4</v>
      </c>
      <c r="M180" s="323" t="s">
        <v>5</v>
      </c>
    </row>
    <row r="181" spans="1:13" s="69" customFormat="1" ht="12.75" customHeight="1" x14ac:dyDescent="0.25">
      <c r="A181" s="324"/>
      <c r="B181" s="70" t="s">
        <v>6</v>
      </c>
      <c r="C181" s="236" t="s">
        <v>120</v>
      </c>
      <c r="D181" s="236" t="s">
        <v>121</v>
      </c>
      <c r="E181" s="72" t="s">
        <v>9</v>
      </c>
      <c r="F181" s="236" t="s">
        <v>10</v>
      </c>
      <c r="G181" s="70" t="s">
        <v>6</v>
      </c>
      <c r="H181" s="236" t="s">
        <v>120</v>
      </c>
      <c r="I181" s="236" t="s">
        <v>121</v>
      </c>
      <c r="J181" s="72" t="s">
        <v>9</v>
      </c>
      <c r="K181" s="73" t="s">
        <v>10</v>
      </c>
      <c r="L181" s="324"/>
      <c r="M181" s="324"/>
    </row>
    <row r="182" spans="1:13" x14ac:dyDescent="0.25">
      <c r="A182" s="325" t="s">
        <v>204</v>
      </c>
      <c r="B182" s="321"/>
      <c r="C182" s="321"/>
      <c r="D182" s="321"/>
      <c r="E182" s="321"/>
      <c r="F182" s="321"/>
      <c r="G182" s="320"/>
      <c r="H182" s="320"/>
      <c r="I182" s="320"/>
      <c r="J182" s="320"/>
      <c r="K182" s="320"/>
      <c r="L182" s="320"/>
      <c r="M182" s="328"/>
    </row>
    <row r="183" spans="1:13" s="278" customFormat="1" ht="12.75" customHeight="1" x14ac:dyDescent="0.25">
      <c r="A183" s="272" t="s">
        <v>241</v>
      </c>
      <c r="B183" s="273">
        <v>200</v>
      </c>
      <c r="C183" s="274">
        <v>4.4000000000000004</v>
      </c>
      <c r="D183" s="274">
        <v>4.2</v>
      </c>
      <c r="E183" s="274">
        <v>13.2</v>
      </c>
      <c r="F183" s="274">
        <v>118.6</v>
      </c>
      <c r="G183" s="276">
        <v>250</v>
      </c>
      <c r="H183" s="277">
        <v>5.49</v>
      </c>
      <c r="I183" s="277">
        <v>5.27</v>
      </c>
      <c r="J183" s="277">
        <v>16.54</v>
      </c>
      <c r="K183" s="277">
        <v>148.25</v>
      </c>
      <c r="L183" s="277" t="s">
        <v>242</v>
      </c>
      <c r="M183" s="272" t="s">
        <v>243</v>
      </c>
    </row>
    <row r="184" spans="1:13" x14ac:dyDescent="0.25">
      <c r="A184" s="78" t="s">
        <v>126</v>
      </c>
      <c r="B184" s="64">
        <v>100</v>
      </c>
      <c r="C184" s="65">
        <v>12.78</v>
      </c>
      <c r="D184" s="65">
        <v>14.16</v>
      </c>
      <c r="E184" s="65">
        <v>37.659999999999997</v>
      </c>
      <c r="F184" s="65">
        <v>333</v>
      </c>
      <c r="G184" s="115">
        <v>100</v>
      </c>
      <c r="H184" s="65">
        <v>12.78</v>
      </c>
      <c r="I184" s="65">
        <v>14.16</v>
      </c>
      <c r="J184" s="65">
        <v>37.659999999999997</v>
      </c>
      <c r="K184" s="65">
        <v>333</v>
      </c>
      <c r="L184" s="97" t="s">
        <v>146</v>
      </c>
      <c r="M184" s="78" t="s">
        <v>128</v>
      </c>
    </row>
    <row r="185" spans="1:13" ht="13.5" customHeight="1" x14ac:dyDescent="0.25">
      <c r="A185" s="81" t="s">
        <v>54</v>
      </c>
      <c r="B185" s="74" t="s">
        <v>55</v>
      </c>
      <c r="C185" s="82">
        <v>0.13</v>
      </c>
      <c r="D185" s="82">
        <v>0.02</v>
      </c>
      <c r="E185" s="83">
        <v>15.2</v>
      </c>
      <c r="F185" s="82">
        <v>62</v>
      </c>
      <c r="G185" s="74" t="s">
        <v>55</v>
      </c>
      <c r="H185" s="82">
        <v>0.13</v>
      </c>
      <c r="I185" s="82">
        <v>0.02</v>
      </c>
      <c r="J185" s="82">
        <v>15.2</v>
      </c>
      <c r="K185" s="82">
        <v>62</v>
      </c>
      <c r="L185" s="84">
        <v>686</v>
      </c>
      <c r="M185" s="85" t="s">
        <v>56</v>
      </c>
    </row>
    <row r="186" spans="1:13" x14ac:dyDescent="0.25">
      <c r="A186" s="86" t="s">
        <v>45</v>
      </c>
      <c r="B186" s="82">
        <v>20</v>
      </c>
      <c r="C186" s="82">
        <v>1.6</v>
      </c>
      <c r="D186" s="82">
        <v>0.2</v>
      </c>
      <c r="E186" s="83">
        <v>10.199999999999999</v>
      </c>
      <c r="F186" s="82">
        <v>50</v>
      </c>
      <c r="G186" s="82">
        <v>20</v>
      </c>
      <c r="H186" s="82">
        <v>1.6</v>
      </c>
      <c r="I186" s="82">
        <v>0.2</v>
      </c>
      <c r="J186" s="83">
        <v>10.199999999999999</v>
      </c>
      <c r="K186" s="82">
        <v>50</v>
      </c>
      <c r="L186" s="82" t="s">
        <v>43</v>
      </c>
      <c r="M186" s="78" t="s">
        <v>46</v>
      </c>
    </row>
    <row r="187" spans="1:13" x14ac:dyDescent="0.25">
      <c r="A187" s="87" t="s">
        <v>25</v>
      </c>
      <c r="B187" s="74"/>
      <c r="C187" s="88">
        <f>SUM(C183:C186)</f>
        <v>18.91</v>
      </c>
      <c r="D187" s="88">
        <f>SUM(D183:D186)</f>
        <v>18.579999999999998</v>
      </c>
      <c r="E187" s="89">
        <f>SUM(E183:E186)</f>
        <v>76.260000000000005</v>
      </c>
      <c r="F187" s="88">
        <f>SUM(F183:F186)</f>
        <v>563.6</v>
      </c>
      <c r="G187" s="234"/>
      <c r="H187" s="237">
        <f>SUM(H183:H186)</f>
        <v>20</v>
      </c>
      <c r="I187" s="237">
        <f>SUM(I183:I186)</f>
        <v>19.649999999999999</v>
      </c>
      <c r="J187" s="237">
        <f>SUM(J183:J186)</f>
        <v>79.599999999999994</v>
      </c>
      <c r="K187" s="237">
        <f>SUM(K183:K186)</f>
        <v>593.25</v>
      </c>
      <c r="L187" s="234"/>
      <c r="M187" s="55"/>
    </row>
    <row r="188" spans="1:13" x14ac:dyDescent="0.25">
      <c r="A188" s="325" t="s">
        <v>205</v>
      </c>
      <c r="B188" s="320"/>
      <c r="C188" s="321"/>
      <c r="D188" s="321"/>
      <c r="E188" s="321"/>
      <c r="F188" s="321"/>
      <c r="G188" s="320"/>
      <c r="H188" s="320"/>
      <c r="I188" s="320"/>
      <c r="J188" s="320"/>
      <c r="K188" s="320"/>
      <c r="L188" s="320"/>
      <c r="M188" s="328"/>
    </row>
    <row r="189" spans="1:13" ht="13.5" customHeight="1" x14ac:dyDescent="0.25">
      <c r="A189" s="55" t="s">
        <v>31</v>
      </c>
      <c r="B189" s="82">
        <v>90</v>
      </c>
      <c r="C189" s="82">
        <v>10.8</v>
      </c>
      <c r="D189" s="82">
        <v>19.8</v>
      </c>
      <c r="E189" s="82">
        <v>0</v>
      </c>
      <c r="F189" s="82">
        <v>221.4</v>
      </c>
      <c r="G189" s="82">
        <v>100</v>
      </c>
      <c r="H189" s="82">
        <v>12</v>
      </c>
      <c r="I189" s="82">
        <v>22</v>
      </c>
      <c r="J189" s="82">
        <v>0</v>
      </c>
      <c r="K189" s="82">
        <v>246</v>
      </c>
      <c r="L189" s="82" t="s">
        <v>32</v>
      </c>
      <c r="M189" s="78" t="s">
        <v>33</v>
      </c>
    </row>
    <row r="190" spans="1:13" ht="12" customHeight="1" x14ac:dyDescent="0.25">
      <c r="A190" s="78" t="s">
        <v>82</v>
      </c>
      <c r="B190" s="64">
        <v>150</v>
      </c>
      <c r="C190" s="102">
        <v>3.65</v>
      </c>
      <c r="D190" s="102">
        <v>5.37</v>
      </c>
      <c r="E190" s="103">
        <v>36.68</v>
      </c>
      <c r="F190" s="102">
        <v>209.7</v>
      </c>
      <c r="G190" s="104">
        <v>180</v>
      </c>
      <c r="H190" s="102">
        <v>4.38</v>
      </c>
      <c r="I190" s="102">
        <v>6.44</v>
      </c>
      <c r="J190" s="102">
        <v>44.02</v>
      </c>
      <c r="K190" s="102">
        <v>251.64</v>
      </c>
      <c r="L190" s="105" t="s">
        <v>83</v>
      </c>
      <c r="M190" s="81" t="s">
        <v>84</v>
      </c>
    </row>
    <row r="191" spans="1:13" ht="12.75" customHeight="1" x14ac:dyDescent="0.25">
      <c r="A191" s="78" t="s">
        <v>22</v>
      </c>
      <c r="B191" s="84" t="s">
        <v>23</v>
      </c>
      <c r="C191" s="84">
        <v>7.0000000000000007E-2</v>
      </c>
      <c r="D191" s="84">
        <v>0.02</v>
      </c>
      <c r="E191" s="93">
        <v>15</v>
      </c>
      <c r="F191" s="84">
        <v>60</v>
      </c>
      <c r="G191" s="84" t="s">
        <v>23</v>
      </c>
      <c r="H191" s="84">
        <v>7.0000000000000007E-2</v>
      </c>
      <c r="I191" s="84">
        <v>0.02</v>
      </c>
      <c r="J191" s="84">
        <v>15</v>
      </c>
      <c r="K191" s="84">
        <v>60</v>
      </c>
      <c r="L191" s="84">
        <v>685</v>
      </c>
      <c r="M191" s="94" t="s">
        <v>24</v>
      </c>
    </row>
    <row r="192" spans="1:13" x14ac:dyDescent="0.25">
      <c r="A192" s="86" t="s">
        <v>42</v>
      </c>
      <c r="B192" s="74">
        <v>20</v>
      </c>
      <c r="C192" s="82">
        <v>1.3</v>
      </c>
      <c r="D192" s="82">
        <v>0.2</v>
      </c>
      <c r="E192" s="83">
        <v>8.6</v>
      </c>
      <c r="F192" s="82">
        <v>43</v>
      </c>
      <c r="G192" s="74">
        <v>20</v>
      </c>
      <c r="H192" s="82">
        <v>1.3</v>
      </c>
      <c r="I192" s="82">
        <v>0.2</v>
      </c>
      <c r="J192" s="82">
        <v>8.6</v>
      </c>
      <c r="K192" s="82">
        <v>43</v>
      </c>
      <c r="L192" s="74" t="s">
        <v>43</v>
      </c>
      <c r="M192" s="55" t="s">
        <v>44</v>
      </c>
    </row>
    <row r="193" spans="1:13" x14ac:dyDescent="0.25">
      <c r="A193" s="87" t="s">
        <v>25</v>
      </c>
      <c r="B193" s="74"/>
      <c r="C193" s="101">
        <f>SUM(C189:C192)</f>
        <v>15.820000000000002</v>
      </c>
      <c r="D193" s="101">
        <f t="shared" ref="D193:F193" si="38">SUM(D189:D192)</f>
        <v>25.39</v>
      </c>
      <c r="E193" s="101">
        <f t="shared" si="38"/>
        <v>60.28</v>
      </c>
      <c r="F193" s="101">
        <f t="shared" si="38"/>
        <v>534.1</v>
      </c>
      <c r="G193" s="101"/>
      <c r="H193" s="101">
        <f t="shared" ref="H193:K193" si="39">SUM(H189:H192)</f>
        <v>17.75</v>
      </c>
      <c r="I193" s="101">
        <f t="shared" si="39"/>
        <v>28.66</v>
      </c>
      <c r="J193" s="101">
        <f t="shared" si="39"/>
        <v>67.62</v>
      </c>
      <c r="K193" s="101">
        <f t="shared" si="39"/>
        <v>600.64</v>
      </c>
      <c r="L193" s="106"/>
      <c r="M193" s="55"/>
    </row>
    <row r="194" spans="1:13" s="69" customFormat="1" x14ac:dyDescent="0.25">
      <c r="A194" s="87" t="s">
        <v>47</v>
      </c>
      <c r="B194" s="234"/>
      <c r="C194" s="237">
        <f>SUM(C187,C193)</f>
        <v>34.730000000000004</v>
      </c>
      <c r="D194" s="237">
        <f t="shared" ref="D194:F194" si="40">SUM(D187,D193)</f>
        <v>43.97</v>
      </c>
      <c r="E194" s="237">
        <f t="shared" si="40"/>
        <v>136.54000000000002</v>
      </c>
      <c r="F194" s="237">
        <f t="shared" si="40"/>
        <v>1097.7</v>
      </c>
      <c r="G194" s="237"/>
      <c r="H194" s="237">
        <f t="shared" ref="H194:K194" si="41">SUM(H187,H193)</f>
        <v>37.75</v>
      </c>
      <c r="I194" s="237">
        <f t="shared" si="41"/>
        <v>48.31</v>
      </c>
      <c r="J194" s="237">
        <f t="shared" si="41"/>
        <v>147.22</v>
      </c>
      <c r="K194" s="237">
        <f t="shared" si="41"/>
        <v>1193.8899999999999</v>
      </c>
      <c r="L194" s="234"/>
      <c r="M194" s="55"/>
    </row>
  </sheetData>
  <mergeCells count="98">
    <mergeCell ref="A182:M182"/>
    <mergeCell ref="A188:M188"/>
    <mergeCell ref="A166:M166"/>
    <mergeCell ref="A172:M172"/>
    <mergeCell ref="A179:M179"/>
    <mergeCell ref="A180:A181"/>
    <mergeCell ref="B180:F180"/>
    <mergeCell ref="G180:K180"/>
    <mergeCell ref="L180:L181"/>
    <mergeCell ref="M180:M181"/>
    <mergeCell ref="A150:M150"/>
    <mergeCell ref="A156:M156"/>
    <mergeCell ref="A163:M163"/>
    <mergeCell ref="A164:A165"/>
    <mergeCell ref="B164:F164"/>
    <mergeCell ref="G164:K164"/>
    <mergeCell ref="L164:L165"/>
    <mergeCell ref="M164:M165"/>
    <mergeCell ref="A134:M134"/>
    <mergeCell ref="A140:M140"/>
    <mergeCell ref="A147:M147"/>
    <mergeCell ref="A148:A149"/>
    <mergeCell ref="B148:F148"/>
    <mergeCell ref="G148:K148"/>
    <mergeCell ref="L148:L149"/>
    <mergeCell ref="M148:M149"/>
    <mergeCell ref="A118:M118"/>
    <mergeCell ref="A124:M124"/>
    <mergeCell ref="A131:M131"/>
    <mergeCell ref="A132:A133"/>
    <mergeCell ref="B132:F132"/>
    <mergeCell ref="G132:K132"/>
    <mergeCell ref="L132:L133"/>
    <mergeCell ref="M132:M133"/>
    <mergeCell ref="A102:M102"/>
    <mergeCell ref="A108:M108"/>
    <mergeCell ref="A115:M115"/>
    <mergeCell ref="A116:A117"/>
    <mergeCell ref="B116:F116"/>
    <mergeCell ref="G116:K116"/>
    <mergeCell ref="L116:L117"/>
    <mergeCell ref="M116:M117"/>
    <mergeCell ref="A85:M85"/>
    <mergeCell ref="A91:M91"/>
    <mergeCell ref="A98:M98"/>
    <mergeCell ref="A99:M99"/>
    <mergeCell ref="A100:A101"/>
    <mergeCell ref="B100:F100"/>
    <mergeCell ref="G100:K100"/>
    <mergeCell ref="L100:L101"/>
    <mergeCell ref="M100:M101"/>
    <mergeCell ref="A69:M69"/>
    <mergeCell ref="A75:M75"/>
    <mergeCell ref="A82:M82"/>
    <mergeCell ref="A83:A84"/>
    <mergeCell ref="B83:F83"/>
    <mergeCell ref="G83:K83"/>
    <mergeCell ref="L83:L84"/>
    <mergeCell ref="M83:M84"/>
    <mergeCell ref="A53:M53"/>
    <mergeCell ref="A59:M59"/>
    <mergeCell ref="A66:M66"/>
    <mergeCell ref="A67:A68"/>
    <mergeCell ref="B67:F67"/>
    <mergeCell ref="G67:K67"/>
    <mergeCell ref="L67:L68"/>
    <mergeCell ref="M67:M68"/>
    <mergeCell ref="A37:M37"/>
    <mergeCell ref="A43:M43"/>
    <mergeCell ref="A50:M50"/>
    <mergeCell ref="A51:A52"/>
    <mergeCell ref="B51:F51"/>
    <mergeCell ref="G51:K51"/>
    <mergeCell ref="L51:L52"/>
    <mergeCell ref="M51:M52"/>
    <mergeCell ref="A21:M21"/>
    <mergeCell ref="A27:M27"/>
    <mergeCell ref="A34:M34"/>
    <mergeCell ref="A35:A36"/>
    <mergeCell ref="B35:F35"/>
    <mergeCell ref="G35:K35"/>
    <mergeCell ref="L35:L36"/>
    <mergeCell ref="M35:M36"/>
    <mergeCell ref="A5:M5"/>
    <mergeCell ref="A11:M11"/>
    <mergeCell ref="A18:M18"/>
    <mergeCell ref="A19:A20"/>
    <mergeCell ref="B19:F19"/>
    <mergeCell ref="G19:K19"/>
    <mergeCell ref="L19:L20"/>
    <mergeCell ref="M19:M20"/>
    <mergeCell ref="A1:M1"/>
    <mergeCell ref="A2:M2"/>
    <mergeCell ref="A3:A4"/>
    <mergeCell ref="B3:F3"/>
    <mergeCell ref="G3:K3"/>
    <mergeCell ref="L3:L4"/>
    <mergeCell ref="M3:M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57A7-EEE4-4EFD-B1A2-C32CEB084CD5}">
  <dimension ref="A1:M226"/>
  <sheetViews>
    <sheetView zoomScale="130" zoomScaleNormal="130" workbookViewId="0">
      <selection activeCell="L22" sqref="L22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1" customWidth="1"/>
    <col min="5" max="5" width="8.5703125" style="1" customWidth="1"/>
    <col min="6" max="6" width="7.5703125" style="1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ht="15" x14ac:dyDescent="0.25">
      <c r="A1" s="357" t="s">
        <v>0</v>
      </c>
      <c r="B1" s="358"/>
      <c r="C1" s="358"/>
      <c r="D1" s="358"/>
      <c r="E1" s="358"/>
      <c r="F1" s="358"/>
      <c r="G1" s="358"/>
      <c r="H1" s="359"/>
    </row>
    <row r="2" spans="1:8" x14ac:dyDescent="0.25">
      <c r="A2" s="302" t="s">
        <v>1</v>
      </c>
      <c r="B2" s="303"/>
      <c r="C2" s="303"/>
      <c r="D2" s="303"/>
      <c r="E2" s="303"/>
      <c r="F2" s="303"/>
      <c r="G2" s="303"/>
      <c r="H2" s="304"/>
    </row>
    <row r="3" spans="1:8" x14ac:dyDescent="0.25">
      <c r="A3" s="305" t="s">
        <v>2</v>
      </c>
      <c r="B3" s="302"/>
      <c r="C3" s="303"/>
      <c r="D3" s="303"/>
      <c r="E3" s="303"/>
      <c r="F3" s="304"/>
      <c r="G3" s="307" t="s">
        <v>4</v>
      </c>
      <c r="H3" s="307" t="s">
        <v>5</v>
      </c>
    </row>
    <row r="4" spans="1:8" ht="26.25" customHeight="1" x14ac:dyDescent="0.25">
      <c r="A4" s="306"/>
      <c r="B4" s="2" t="s">
        <v>6</v>
      </c>
      <c r="C4" s="247" t="s">
        <v>7</v>
      </c>
      <c r="D4" s="247" t="s">
        <v>8</v>
      </c>
      <c r="E4" s="247" t="s">
        <v>9</v>
      </c>
      <c r="F4" s="247" t="s">
        <v>10</v>
      </c>
      <c r="G4" s="308"/>
      <c r="H4" s="308"/>
    </row>
    <row r="5" spans="1:8" ht="14.25" customHeight="1" x14ac:dyDescent="0.25">
      <c r="A5" s="309" t="s">
        <v>238</v>
      </c>
      <c r="B5" s="310"/>
      <c r="C5" s="311"/>
      <c r="D5" s="311"/>
      <c r="E5" s="311"/>
      <c r="F5" s="311"/>
      <c r="G5" s="310"/>
      <c r="H5" s="312"/>
    </row>
    <row r="6" spans="1:8" s="50" customFormat="1" ht="23.25" customHeight="1" x14ac:dyDescent="0.2">
      <c r="A6" s="47" t="s">
        <v>12</v>
      </c>
      <c r="B6" s="29" t="s">
        <v>13</v>
      </c>
      <c r="C6" s="250">
        <v>5.96</v>
      </c>
      <c r="D6" s="250">
        <v>7.25</v>
      </c>
      <c r="E6" s="250">
        <v>42.89</v>
      </c>
      <c r="F6" s="250">
        <v>261</v>
      </c>
      <c r="G6" s="28" t="s">
        <v>14</v>
      </c>
      <c r="H6" s="8" t="s">
        <v>15</v>
      </c>
    </row>
    <row r="7" spans="1:8" ht="15" customHeight="1" x14ac:dyDescent="0.25">
      <c r="A7" s="51" t="s">
        <v>16</v>
      </c>
      <c r="B7" s="39">
        <v>20</v>
      </c>
      <c r="C7" s="52">
        <v>4.6399999999999997</v>
      </c>
      <c r="D7" s="39">
        <v>5.9</v>
      </c>
      <c r="E7" s="39">
        <v>0</v>
      </c>
      <c r="F7" s="39">
        <v>72</v>
      </c>
      <c r="G7" s="245" t="s">
        <v>17</v>
      </c>
      <c r="H7" s="51" t="s">
        <v>18</v>
      </c>
    </row>
    <row r="8" spans="1:8" x14ac:dyDescent="0.25">
      <c r="A8" s="14" t="s">
        <v>45</v>
      </c>
      <c r="B8" s="15">
        <v>20</v>
      </c>
      <c r="C8" s="15">
        <v>1.6</v>
      </c>
      <c r="D8" s="15">
        <v>0.2</v>
      </c>
      <c r="E8" s="53">
        <v>10.199999999999999</v>
      </c>
      <c r="F8" s="15">
        <v>50</v>
      </c>
      <c r="G8" s="15" t="s">
        <v>43</v>
      </c>
      <c r="H8" s="8" t="s">
        <v>46</v>
      </c>
    </row>
    <row r="9" spans="1:8" ht="15" customHeight="1" x14ac:dyDescent="0.25">
      <c r="A9" s="8" t="s">
        <v>22</v>
      </c>
      <c r="B9" s="12" t="s">
        <v>23</v>
      </c>
      <c r="C9" s="12">
        <v>7.0000000000000007E-2</v>
      </c>
      <c r="D9" s="12">
        <v>0.02</v>
      </c>
      <c r="E9" s="12">
        <v>15</v>
      </c>
      <c r="F9" s="12">
        <v>60</v>
      </c>
      <c r="G9" s="12">
        <v>685</v>
      </c>
      <c r="H9" s="34" t="s">
        <v>24</v>
      </c>
    </row>
    <row r="10" spans="1:8" x14ac:dyDescent="0.25">
      <c r="A10" s="16" t="s">
        <v>25</v>
      </c>
      <c r="B10" s="251"/>
      <c r="C10" s="248">
        <f>SUM(C6:C9)</f>
        <v>12.27</v>
      </c>
      <c r="D10" s="248">
        <f t="shared" ref="D10:F10" si="0">SUM(D6:D9)</f>
        <v>13.37</v>
      </c>
      <c r="E10" s="248">
        <f t="shared" si="0"/>
        <v>68.09</v>
      </c>
      <c r="F10" s="248">
        <f t="shared" si="0"/>
        <v>443</v>
      </c>
      <c r="G10" s="251"/>
      <c r="H10" s="4"/>
    </row>
    <row r="11" spans="1:8" s="20" customFormat="1" x14ac:dyDescent="0.25">
      <c r="A11" s="309" t="s">
        <v>261</v>
      </c>
      <c r="B11" s="310"/>
      <c r="C11" s="311"/>
      <c r="D11" s="311"/>
      <c r="E11" s="311"/>
      <c r="F11" s="311"/>
      <c r="G11" s="310"/>
      <c r="H11" s="312"/>
    </row>
    <row r="12" spans="1:8" s="256" customFormat="1" ht="15" customHeight="1" x14ac:dyDescent="0.25">
      <c r="A12" s="252" t="s">
        <v>241</v>
      </c>
      <c r="B12" s="253">
        <v>200</v>
      </c>
      <c r="C12" s="254">
        <v>4.4000000000000004</v>
      </c>
      <c r="D12" s="254">
        <v>4.2</v>
      </c>
      <c r="E12" s="254">
        <v>13.2</v>
      </c>
      <c r="F12" s="254">
        <v>118.6</v>
      </c>
      <c r="G12" s="255" t="s">
        <v>242</v>
      </c>
      <c r="H12" s="252" t="s">
        <v>243</v>
      </c>
    </row>
    <row r="13" spans="1:8" ht="12.75" customHeight="1" x14ac:dyDescent="0.2">
      <c r="A13" s="8" t="s">
        <v>166</v>
      </c>
      <c r="B13" s="9">
        <v>60</v>
      </c>
      <c r="C13" s="250">
        <v>5.86</v>
      </c>
      <c r="D13" s="250">
        <v>6.96</v>
      </c>
      <c r="E13" s="250">
        <v>17.54</v>
      </c>
      <c r="F13" s="250">
        <v>158.41</v>
      </c>
      <c r="G13" s="10" t="s">
        <v>167</v>
      </c>
      <c r="H13" s="54" t="s">
        <v>168</v>
      </c>
    </row>
    <row r="14" spans="1:8" ht="15" customHeight="1" x14ac:dyDescent="0.25">
      <c r="A14" s="8" t="s">
        <v>22</v>
      </c>
      <c r="B14" s="12" t="s">
        <v>23</v>
      </c>
      <c r="C14" s="12">
        <v>7.0000000000000007E-2</v>
      </c>
      <c r="D14" s="12">
        <v>0.02</v>
      </c>
      <c r="E14" s="12">
        <v>15</v>
      </c>
      <c r="F14" s="12">
        <v>60</v>
      </c>
      <c r="G14" s="12">
        <v>685</v>
      </c>
      <c r="H14" s="34" t="s">
        <v>24</v>
      </c>
    </row>
    <row r="15" spans="1:8" x14ac:dyDescent="0.25">
      <c r="A15" s="14" t="s">
        <v>42</v>
      </c>
      <c r="B15" s="250">
        <v>20</v>
      </c>
      <c r="C15" s="15">
        <v>1.3</v>
      </c>
      <c r="D15" s="15">
        <v>0.2</v>
      </c>
      <c r="E15" s="15">
        <v>8.6</v>
      </c>
      <c r="F15" s="15">
        <v>43</v>
      </c>
      <c r="G15" s="250" t="s">
        <v>43</v>
      </c>
      <c r="H15" s="55" t="s">
        <v>44</v>
      </c>
    </row>
    <row r="16" spans="1:8" s="20" customFormat="1" x14ac:dyDescent="0.25">
      <c r="A16" s="16" t="s">
        <v>25</v>
      </c>
      <c r="B16" s="251"/>
      <c r="C16" s="248">
        <f>SUM(C12:C15)</f>
        <v>11.630000000000003</v>
      </c>
      <c r="D16" s="248">
        <f>SUM(D12:D15)</f>
        <v>11.379999999999999</v>
      </c>
      <c r="E16" s="248">
        <f>SUM(E12:E15)</f>
        <v>54.339999999999996</v>
      </c>
      <c r="F16" s="248">
        <f>SUM(F12:F15)</f>
        <v>380.01</v>
      </c>
      <c r="G16" s="251"/>
      <c r="H16" s="19"/>
    </row>
    <row r="17" spans="1:13" s="20" customFormat="1" x14ac:dyDescent="0.25">
      <c r="A17" s="309" t="s">
        <v>262</v>
      </c>
      <c r="B17" s="310"/>
      <c r="C17" s="311"/>
      <c r="D17" s="311"/>
      <c r="E17" s="311"/>
      <c r="F17" s="311"/>
      <c r="G17" s="310"/>
      <c r="H17" s="312"/>
    </row>
    <row r="18" spans="1:13" x14ac:dyDescent="0.25">
      <c r="A18" s="8" t="s">
        <v>166</v>
      </c>
      <c r="B18" s="5">
        <v>100</v>
      </c>
      <c r="C18" s="250">
        <v>9.77</v>
      </c>
      <c r="D18" s="250">
        <v>11.6</v>
      </c>
      <c r="E18" s="250">
        <v>29.23</v>
      </c>
      <c r="F18" s="250">
        <v>264.02</v>
      </c>
      <c r="G18" s="15" t="s">
        <v>167</v>
      </c>
      <c r="H18" s="8" t="s">
        <v>168</v>
      </c>
    </row>
    <row r="19" spans="1:13" ht="12" customHeight="1" x14ac:dyDescent="0.25">
      <c r="A19" s="4" t="s">
        <v>39</v>
      </c>
      <c r="B19" s="12">
        <v>200</v>
      </c>
      <c r="C19" s="246">
        <v>0.15</v>
      </c>
      <c r="D19" s="246">
        <v>0.06</v>
      </c>
      <c r="E19" s="246">
        <v>20.65</v>
      </c>
      <c r="F19" s="246">
        <v>82.9</v>
      </c>
      <c r="G19" s="250" t="s">
        <v>40</v>
      </c>
      <c r="H19" s="8" t="s">
        <v>41</v>
      </c>
    </row>
    <row r="20" spans="1:13" s="20" customFormat="1" x14ac:dyDescent="0.25">
      <c r="A20" s="16" t="s">
        <v>25</v>
      </c>
      <c r="B20" s="251"/>
      <c r="C20" s="248">
        <f>SUM(C18:C19)</f>
        <v>9.92</v>
      </c>
      <c r="D20" s="248">
        <f t="shared" ref="D20:F20" si="1">SUM(D18:D19)</f>
        <v>11.66</v>
      </c>
      <c r="E20" s="248">
        <f t="shared" si="1"/>
        <v>49.879999999999995</v>
      </c>
      <c r="F20" s="248">
        <f t="shared" si="1"/>
        <v>346.91999999999996</v>
      </c>
      <c r="G20" s="251"/>
      <c r="H20" s="19"/>
    </row>
    <row r="21" spans="1:13" ht="13.5" customHeight="1" x14ac:dyDescent="0.25">
      <c r="A21" s="302" t="s">
        <v>48</v>
      </c>
      <c r="B21" s="303"/>
      <c r="C21" s="303"/>
      <c r="D21" s="303"/>
      <c r="E21" s="303"/>
      <c r="F21" s="303"/>
      <c r="G21" s="303"/>
      <c r="H21" s="304"/>
      <c r="M21" s="21"/>
    </row>
    <row r="22" spans="1:13" x14ac:dyDescent="0.25">
      <c r="A22" s="305" t="s">
        <v>2</v>
      </c>
      <c r="B22" s="302"/>
      <c r="C22" s="303"/>
      <c r="D22" s="303"/>
      <c r="E22" s="303"/>
      <c r="F22" s="303"/>
      <c r="G22" s="307" t="s">
        <v>4</v>
      </c>
      <c r="H22" s="307" t="s">
        <v>5</v>
      </c>
    </row>
    <row r="23" spans="1:13" ht="22.5" customHeight="1" x14ac:dyDescent="0.25">
      <c r="A23" s="306"/>
      <c r="B23" s="2" t="s">
        <v>6</v>
      </c>
      <c r="C23" s="247" t="s">
        <v>7</v>
      </c>
      <c r="D23" s="247" t="s">
        <v>8</v>
      </c>
      <c r="E23" s="247" t="s">
        <v>9</v>
      </c>
      <c r="F23" s="247" t="s">
        <v>10</v>
      </c>
      <c r="G23" s="308"/>
      <c r="H23" s="308"/>
    </row>
    <row r="24" spans="1:13" ht="12.75" customHeight="1" x14ac:dyDescent="0.25">
      <c r="A24" s="309" t="s">
        <v>263</v>
      </c>
      <c r="B24" s="310"/>
      <c r="C24" s="311"/>
      <c r="D24" s="311"/>
      <c r="E24" s="311"/>
      <c r="F24" s="311"/>
      <c r="G24" s="310"/>
      <c r="H24" s="312"/>
    </row>
    <row r="25" spans="1:13" ht="12" customHeight="1" x14ac:dyDescent="0.25">
      <c r="A25" s="14" t="s">
        <v>52</v>
      </c>
      <c r="B25" s="29">
        <v>150</v>
      </c>
      <c r="C25" s="250">
        <v>2.86</v>
      </c>
      <c r="D25" s="250">
        <v>4.32</v>
      </c>
      <c r="E25" s="250">
        <v>23.02</v>
      </c>
      <c r="F25" s="250">
        <v>142.4</v>
      </c>
      <c r="G25" s="250">
        <v>310</v>
      </c>
      <c r="H25" s="8" t="s">
        <v>53</v>
      </c>
    </row>
    <row r="26" spans="1:13" x14ac:dyDescent="0.2">
      <c r="A26" s="14" t="s">
        <v>212</v>
      </c>
      <c r="B26" s="250">
        <v>60</v>
      </c>
      <c r="C26" s="250">
        <v>3.46</v>
      </c>
      <c r="D26" s="250">
        <v>1.49</v>
      </c>
      <c r="E26" s="250">
        <v>28.73</v>
      </c>
      <c r="F26" s="250">
        <v>141.6</v>
      </c>
      <c r="G26" s="250" t="s">
        <v>213</v>
      </c>
      <c r="H26" s="11" t="s">
        <v>186</v>
      </c>
    </row>
    <row r="27" spans="1:13" ht="15" customHeight="1" x14ac:dyDescent="0.25">
      <c r="A27" s="23" t="s">
        <v>54</v>
      </c>
      <c r="B27" s="250" t="s">
        <v>55</v>
      </c>
      <c r="C27" s="15">
        <v>0.13</v>
      </c>
      <c r="D27" s="15">
        <v>0.02</v>
      </c>
      <c r="E27" s="15">
        <v>15.2</v>
      </c>
      <c r="F27" s="15">
        <v>62</v>
      </c>
      <c r="G27" s="12">
        <v>686</v>
      </c>
      <c r="H27" s="47" t="s">
        <v>56</v>
      </c>
    </row>
    <row r="28" spans="1:13" s="20" customFormat="1" x14ac:dyDescent="0.25">
      <c r="A28" s="16" t="s">
        <v>25</v>
      </c>
      <c r="B28" s="251"/>
      <c r="C28" s="248">
        <f>SUM(C25:C27)</f>
        <v>6.45</v>
      </c>
      <c r="D28" s="248">
        <f>SUM(D25:D27)</f>
        <v>5.83</v>
      </c>
      <c r="E28" s="248">
        <f>SUM(E25:E27)</f>
        <v>66.95</v>
      </c>
      <c r="F28" s="248">
        <f>SUM(F25:F27)</f>
        <v>346</v>
      </c>
      <c r="G28" s="251"/>
      <c r="H28" s="19"/>
    </row>
    <row r="29" spans="1:13" s="20" customFormat="1" x14ac:dyDescent="0.25">
      <c r="A29" s="309" t="s">
        <v>261</v>
      </c>
      <c r="B29" s="310"/>
      <c r="C29" s="311"/>
      <c r="D29" s="311"/>
      <c r="E29" s="311"/>
      <c r="F29" s="311"/>
      <c r="G29" s="310"/>
      <c r="H29" s="312"/>
    </row>
    <row r="30" spans="1:13" ht="13.5" customHeight="1" x14ac:dyDescent="0.25">
      <c r="A30" s="4" t="s">
        <v>57</v>
      </c>
      <c r="B30" s="36" t="s">
        <v>58</v>
      </c>
      <c r="C30" s="250">
        <v>1.71</v>
      </c>
      <c r="D30" s="250">
        <v>5.19</v>
      </c>
      <c r="E30" s="250">
        <v>6.89</v>
      </c>
      <c r="F30" s="250">
        <v>81.27</v>
      </c>
      <c r="G30" s="250" t="s">
        <v>59</v>
      </c>
      <c r="H30" s="8" t="s">
        <v>60</v>
      </c>
    </row>
    <row r="31" spans="1:13" x14ac:dyDescent="0.25">
      <c r="A31" s="8" t="s">
        <v>126</v>
      </c>
      <c r="B31" s="5">
        <v>60</v>
      </c>
      <c r="C31" s="24">
        <v>7.65</v>
      </c>
      <c r="D31" s="24">
        <v>8.48</v>
      </c>
      <c r="E31" s="24">
        <v>22.58</v>
      </c>
      <c r="F31" s="24">
        <v>199.8</v>
      </c>
      <c r="G31" s="25" t="s">
        <v>127</v>
      </c>
      <c r="H31" s="4" t="s">
        <v>128</v>
      </c>
    </row>
    <row r="32" spans="1:13" ht="12" customHeight="1" x14ac:dyDescent="0.25">
      <c r="A32" s="23" t="s">
        <v>54</v>
      </c>
      <c r="B32" s="250" t="s">
        <v>55</v>
      </c>
      <c r="C32" s="15">
        <v>0.13</v>
      </c>
      <c r="D32" s="15">
        <v>0.02</v>
      </c>
      <c r="E32" s="15">
        <v>15.2</v>
      </c>
      <c r="F32" s="15">
        <v>62</v>
      </c>
      <c r="G32" s="12">
        <v>686</v>
      </c>
      <c r="H32" s="47" t="s">
        <v>56</v>
      </c>
    </row>
    <row r="33" spans="1:12" x14ac:dyDescent="0.25">
      <c r="A33" s="14" t="s">
        <v>42</v>
      </c>
      <c r="B33" s="250">
        <v>20</v>
      </c>
      <c r="C33" s="15">
        <v>1.3</v>
      </c>
      <c r="D33" s="15">
        <v>0.2</v>
      </c>
      <c r="E33" s="15">
        <v>8.6</v>
      </c>
      <c r="F33" s="15">
        <v>43</v>
      </c>
      <c r="G33" s="250" t="s">
        <v>43</v>
      </c>
      <c r="H33" s="55" t="s">
        <v>44</v>
      </c>
    </row>
    <row r="34" spans="1:12" s="20" customFormat="1" x14ac:dyDescent="0.25">
      <c r="A34" s="16" t="s">
        <v>25</v>
      </c>
      <c r="B34" s="251"/>
      <c r="C34" s="26">
        <f>SUM(C30:C33)</f>
        <v>10.790000000000001</v>
      </c>
      <c r="D34" s="26">
        <f>SUM(D30:D33)</f>
        <v>13.89</v>
      </c>
      <c r="E34" s="26">
        <f>SUM(E30:E33)</f>
        <v>53.27</v>
      </c>
      <c r="F34" s="26">
        <f>SUM(F30:F33)</f>
        <v>386.07</v>
      </c>
      <c r="G34" s="251"/>
      <c r="H34" s="19"/>
    </row>
    <row r="35" spans="1:12" s="20" customFormat="1" x14ac:dyDescent="0.25">
      <c r="A35" s="309" t="s">
        <v>264</v>
      </c>
      <c r="B35" s="310"/>
      <c r="C35" s="311"/>
      <c r="D35" s="311"/>
      <c r="E35" s="311"/>
      <c r="F35" s="311"/>
      <c r="G35" s="310"/>
      <c r="H35" s="312"/>
    </row>
    <row r="36" spans="1:12" s="20" customFormat="1" x14ac:dyDescent="0.25">
      <c r="A36" s="8" t="s">
        <v>126</v>
      </c>
      <c r="B36" s="5">
        <v>100</v>
      </c>
      <c r="C36" s="45">
        <v>12.78</v>
      </c>
      <c r="D36" s="45">
        <v>14.16</v>
      </c>
      <c r="E36" s="45">
        <v>37.659999999999997</v>
      </c>
      <c r="F36" s="45">
        <v>333</v>
      </c>
      <c r="G36" s="25" t="s">
        <v>146</v>
      </c>
      <c r="H36" s="8" t="s">
        <v>128</v>
      </c>
    </row>
    <row r="37" spans="1:12" ht="12.75" customHeight="1" x14ac:dyDescent="0.25">
      <c r="A37" s="14" t="s">
        <v>67</v>
      </c>
      <c r="B37" s="22">
        <v>200</v>
      </c>
      <c r="C37" s="246">
        <v>0.14000000000000001</v>
      </c>
      <c r="D37" s="246">
        <v>0.11</v>
      </c>
      <c r="E37" s="246">
        <v>21.52</v>
      </c>
      <c r="F37" s="246">
        <v>87.59</v>
      </c>
      <c r="G37" s="15" t="s">
        <v>68</v>
      </c>
      <c r="H37" s="23" t="s">
        <v>69</v>
      </c>
    </row>
    <row r="38" spans="1:12" ht="15" customHeight="1" x14ac:dyDescent="0.2">
      <c r="A38" s="4" t="s">
        <v>169</v>
      </c>
      <c r="B38" s="29">
        <v>150</v>
      </c>
      <c r="C38" s="250">
        <v>0.6</v>
      </c>
      <c r="D38" s="250">
        <v>0.6</v>
      </c>
      <c r="E38" s="250">
        <v>14.7</v>
      </c>
      <c r="F38" s="250">
        <v>70.5</v>
      </c>
      <c r="G38" s="56">
        <v>338</v>
      </c>
      <c r="H38" s="11" t="s">
        <v>225</v>
      </c>
    </row>
    <row r="39" spans="1:12" s="20" customFormat="1" x14ac:dyDescent="0.25">
      <c r="A39" s="16" t="s">
        <v>25</v>
      </c>
      <c r="B39" s="251"/>
      <c r="C39" s="26">
        <f>SUM(C35:C38)</f>
        <v>13.52</v>
      </c>
      <c r="D39" s="26">
        <f>SUM(D35:D38)</f>
        <v>14.87</v>
      </c>
      <c r="E39" s="26">
        <f>SUM(E35:E38)</f>
        <v>73.88</v>
      </c>
      <c r="F39" s="26">
        <f>SUM(F35:F38)</f>
        <v>491.09000000000003</v>
      </c>
      <c r="G39" s="251"/>
      <c r="H39" s="19"/>
    </row>
    <row r="40" spans="1:12" ht="14.25" customHeight="1" x14ac:dyDescent="0.25">
      <c r="A40" s="302" t="s">
        <v>70</v>
      </c>
      <c r="B40" s="303"/>
      <c r="C40" s="303"/>
      <c r="D40" s="303"/>
      <c r="E40" s="303"/>
      <c r="F40" s="303"/>
      <c r="G40" s="303"/>
      <c r="H40" s="304"/>
    </row>
    <row r="41" spans="1:12" x14ac:dyDescent="0.25">
      <c r="A41" s="305" t="s">
        <v>2</v>
      </c>
      <c r="B41" s="302"/>
      <c r="C41" s="303"/>
      <c r="D41" s="303"/>
      <c r="E41" s="303"/>
      <c r="F41" s="303"/>
      <c r="G41" s="307" t="s">
        <v>4</v>
      </c>
      <c r="H41" s="307" t="s">
        <v>5</v>
      </c>
    </row>
    <row r="42" spans="1:12" ht="24" customHeight="1" x14ac:dyDescent="0.25">
      <c r="A42" s="306"/>
      <c r="B42" s="2" t="s">
        <v>6</v>
      </c>
      <c r="C42" s="247" t="s">
        <v>7</v>
      </c>
      <c r="D42" s="247" t="s">
        <v>8</v>
      </c>
      <c r="E42" s="247" t="s">
        <v>9</v>
      </c>
      <c r="F42" s="247" t="s">
        <v>10</v>
      </c>
      <c r="G42" s="308"/>
      <c r="H42" s="308"/>
    </row>
    <row r="43" spans="1:12" ht="12" customHeight="1" x14ac:dyDescent="0.25">
      <c r="A43" s="309" t="s">
        <v>263</v>
      </c>
      <c r="B43" s="310"/>
      <c r="C43" s="311"/>
      <c r="D43" s="311"/>
      <c r="E43" s="311"/>
      <c r="F43" s="311"/>
      <c r="G43" s="310"/>
      <c r="H43" s="312"/>
    </row>
    <row r="44" spans="1:12" ht="15.75" customHeight="1" x14ac:dyDescent="0.25">
      <c r="A44" s="4" t="s">
        <v>71</v>
      </c>
      <c r="B44" s="29">
        <v>180</v>
      </c>
      <c r="C44" s="250">
        <v>12.18</v>
      </c>
      <c r="D44" s="250">
        <v>14.33</v>
      </c>
      <c r="E44" s="250">
        <v>30.7</v>
      </c>
      <c r="F44" s="250">
        <v>300.95999999999998</v>
      </c>
      <c r="G44" s="46" t="s">
        <v>72</v>
      </c>
      <c r="H44" s="51" t="s">
        <v>73</v>
      </c>
    </row>
    <row r="45" spans="1:12" x14ac:dyDescent="0.25">
      <c r="A45" s="14" t="s">
        <v>45</v>
      </c>
      <c r="B45" s="15">
        <v>20</v>
      </c>
      <c r="C45" s="12">
        <v>1.6</v>
      </c>
      <c r="D45" s="12">
        <v>0.2</v>
      </c>
      <c r="E45" s="57">
        <v>10.199999999999999</v>
      </c>
      <c r="F45" s="12">
        <v>50</v>
      </c>
      <c r="G45" s="15" t="s">
        <v>43</v>
      </c>
      <c r="H45" s="8" t="s">
        <v>46</v>
      </c>
    </row>
    <row r="46" spans="1:12" ht="12.75" customHeight="1" x14ac:dyDescent="0.25">
      <c r="A46" s="8" t="s">
        <v>22</v>
      </c>
      <c r="B46" s="12" t="s">
        <v>23</v>
      </c>
      <c r="C46" s="12">
        <v>7.0000000000000007E-2</v>
      </c>
      <c r="D46" s="12">
        <v>0.02</v>
      </c>
      <c r="E46" s="12">
        <v>15</v>
      </c>
      <c r="F46" s="12">
        <v>60</v>
      </c>
      <c r="G46" s="12">
        <v>685</v>
      </c>
      <c r="H46" s="34" t="s">
        <v>24</v>
      </c>
      <c r="L46" s="1" t="s">
        <v>226</v>
      </c>
    </row>
    <row r="47" spans="1:12" x14ac:dyDescent="0.25">
      <c r="A47" s="16" t="s">
        <v>25</v>
      </c>
      <c r="B47" s="251"/>
      <c r="C47" s="248">
        <f>SUM(C44:C46)</f>
        <v>13.85</v>
      </c>
      <c r="D47" s="248">
        <f>SUM(D44:D46)</f>
        <v>14.549999999999999</v>
      </c>
      <c r="E47" s="248">
        <f>SUM(E44:E46)</f>
        <v>55.9</v>
      </c>
      <c r="F47" s="248">
        <f>SUM(F44:F46)</f>
        <v>410.96</v>
      </c>
      <c r="G47" s="251"/>
      <c r="H47" s="4"/>
    </row>
    <row r="48" spans="1:12" s="20" customFormat="1" x14ac:dyDescent="0.25">
      <c r="A48" s="309" t="s">
        <v>261</v>
      </c>
      <c r="B48" s="310"/>
      <c r="C48" s="311"/>
      <c r="D48" s="311"/>
      <c r="E48" s="311"/>
      <c r="F48" s="311"/>
      <c r="G48" s="310"/>
      <c r="H48" s="312"/>
    </row>
    <row r="49" spans="1:12" s="256" customFormat="1" ht="24.75" customHeight="1" x14ac:dyDescent="0.25">
      <c r="A49" s="252" t="s">
        <v>110</v>
      </c>
      <c r="B49" s="257" t="s">
        <v>28</v>
      </c>
      <c r="C49" s="254">
        <v>1.44</v>
      </c>
      <c r="D49" s="254">
        <v>5.34</v>
      </c>
      <c r="E49" s="254">
        <v>9.3800000000000008</v>
      </c>
      <c r="F49" s="254">
        <v>91.98</v>
      </c>
      <c r="G49" s="258" t="s">
        <v>111</v>
      </c>
      <c r="H49" s="259" t="s">
        <v>112</v>
      </c>
    </row>
    <row r="50" spans="1:12" ht="13.5" customHeight="1" x14ac:dyDescent="0.2">
      <c r="A50" s="4" t="s">
        <v>172</v>
      </c>
      <c r="B50" s="250">
        <v>50</v>
      </c>
      <c r="C50" s="250">
        <v>3.05</v>
      </c>
      <c r="D50" s="250">
        <v>9.2200000000000006</v>
      </c>
      <c r="E50" s="250">
        <v>28.71</v>
      </c>
      <c r="F50" s="250">
        <v>210</v>
      </c>
      <c r="G50" s="250">
        <v>446</v>
      </c>
      <c r="H50" s="11" t="s">
        <v>173</v>
      </c>
    </row>
    <row r="51" spans="1:12" ht="12.75" customHeight="1" x14ac:dyDescent="0.25">
      <c r="A51" s="8" t="s">
        <v>22</v>
      </c>
      <c r="B51" s="12" t="s">
        <v>23</v>
      </c>
      <c r="C51" s="12">
        <v>7.0000000000000007E-2</v>
      </c>
      <c r="D51" s="12">
        <v>0.02</v>
      </c>
      <c r="E51" s="12">
        <v>15</v>
      </c>
      <c r="F51" s="12">
        <v>60</v>
      </c>
      <c r="G51" s="12">
        <v>685</v>
      </c>
      <c r="H51" s="34" t="s">
        <v>24</v>
      </c>
      <c r="L51" s="1" t="s">
        <v>226</v>
      </c>
    </row>
    <row r="52" spans="1:12" x14ac:dyDescent="0.25">
      <c r="A52" s="14" t="s">
        <v>42</v>
      </c>
      <c r="B52" s="250">
        <v>20</v>
      </c>
      <c r="C52" s="15">
        <v>1.3</v>
      </c>
      <c r="D52" s="15">
        <v>0.2</v>
      </c>
      <c r="E52" s="15">
        <v>8.6</v>
      </c>
      <c r="F52" s="15">
        <v>43</v>
      </c>
      <c r="G52" s="250" t="s">
        <v>43</v>
      </c>
      <c r="H52" s="55" t="s">
        <v>44</v>
      </c>
    </row>
    <row r="53" spans="1:12" s="20" customFormat="1" x14ac:dyDescent="0.25">
      <c r="A53" s="16" t="s">
        <v>25</v>
      </c>
      <c r="B53" s="251"/>
      <c r="C53" s="26">
        <f>SUM(C49:C52)</f>
        <v>5.86</v>
      </c>
      <c r="D53" s="26">
        <f>SUM(D49:D52)</f>
        <v>14.78</v>
      </c>
      <c r="E53" s="26">
        <f>SUM(E49:E52)</f>
        <v>61.690000000000005</v>
      </c>
      <c r="F53" s="26">
        <f>SUM(F49:F52)</f>
        <v>404.98</v>
      </c>
      <c r="G53" s="33"/>
      <c r="H53" s="19"/>
    </row>
    <row r="54" spans="1:12" s="20" customFormat="1" x14ac:dyDescent="0.25">
      <c r="A54" s="309" t="s">
        <v>264</v>
      </c>
      <c r="B54" s="310"/>
      <c r="C54" s="311"/>
      <c r="D54" s="311"/>
      <c r="E54" s="311"/>
      <c r="F54" s="311"/>
      <c r="G54" s="310"/>
      <c r="H54" s="312"/>
    </row>
    <row r="55" spans="1:12" x14ac:dyDescent="0.25">
      <c r="A55" s="4" t="s">
        <v>172</v>
      </c>
      <c r="B55" s="5">
        <v>80</v>
      </c>
      <c r="C55" s="58">
        <v>4.87</v>
      </c>
      <c r="D55" s="58">
        <v>14.76</v>
      </c>
      <c r="E55" s="58">
        <v>45.92</v>
      </c>
      <c r="F55" s="58">
        <v>336</v>
      </c>
      <c r="G55" s="10">
        <v>446</v>
      </c>
      <c r="H55" s="8" t="s">
        <v>173</v>
      </c>
    </row>
    <row r="56" spans="1:12" ht="13.5" customHeight="1" x14ac:dyDescent="0.25">
      <c r="A56" s="27" t="s">
        <v>85</v>
      </c>
      <c r="B56" s="10">
        <v>200</v>
      </c>
      <c r="C56" s="24">
        <v>0.76</v>
      </c>
      <c r="D56" s="24">
        <v>0.04</v>
      </c>
      <c r="E56" s="24">
        <v>20.22</v>
      </c>
      <c r="F56" s="24">
        <v>85.51</v>
      </c>
      <c r="G56" s="250" t="s">
        <v>86</v>
      </c>
      <c r="H56" s="8" t="s">
        <v>87</v>
      </c>
    </row>
    <row r="57" spans="1:12" s="20" customFormat="1" x14ac:dyDescent="0.25">
      <c r="A57" s="16" t="s">
        <v>25</v>
      </c>
      <c r="B57" s="251"/>
      <c r="C57" s="26">
        <f>SUM(C55:C56)</f>
        <v>5.63</v>
      </c>
      <c r="D57" s="26">
        <f t="shared" ref="D57:F57" si="2">SUM(D55:D56)</f>
        <v>14.799999999999999</v>
      </c>
      <c r="E57" s="26">
        <f t="shared" si="2"/>
        <v>66.14</v>
      </c>
      <c r="F57" s="26">
        <f t="shared" si="2"/>
        <v>421.51</v>
      </c>
      <c r="G57" s="33"/>
      <c r="H57" s="19"/>
    </row>
    <row r="58" spans="1:12" x14ac:dyDescent="0.25">
      <c r="A58" s="302" t="s">
        <v>88</v>
      </c>
      <c r="B58" s="303"/>
      <c r="C58" s="303"/>
      <c r="D58" s="303"/>
      <c r="E58" s="303"/>
      <c r="F58" s="303"/>
      <c r="G58" s="303"/>
      <c r="H58" s="304"/>
    </row>
    <row r="59" spans="1:12" x14ac:dyDescent="0.25">
      <c r="A59" s="305" t="s">
        <v>2</v>
      </c>
      <c r="B59" s="302"/>
      <c r="C59" s="303"/>
      <c r="D59" s="303"/>
      <c r="E59" s="303"/>
      <c r="F59" s="303"/>
      <c r="G59" s="307" t="s">
        <v>4</v>
      </c>
      <c r="H59" s="307" t="s">
        <v>5</v>
      </c>
    </row>
    <row r="60" spans="1:12" ht="21" customHeight="1" x14ac:dyDescent="0.25">
      <c r="A60" s="306"/>
      <c r="B60" s="2" t="s">
        <v>6</v>
      </c>
      <c r="C60" s="247" t="s">
        <v>7</v>
      </c>
      <c r="D60" s="247" t="s">
        <v>8</v>
      </c>
      <c r="E60" s="247" t="s">
        <v>9</v>
      </c>
      <c r="F60" s="247" t="s">
        <v>10</v>
      </c>
      <c r="G60" s="308"/>
      <c r="H60" s="308"/>
    </row>
    <row r="61" spans="1:12" ht="12" customHeight="1" x14ac:dyDescent="0.25">
      <c r="A61" s="309" t="s">
        <v>263</v>
      </c>
      <c r="B61" s="310"/>
      <c r="C61" s="311"/>
      <c r="D61" s="311"/>
      <c r="E61" s="311"/>
      <c r="F61" s="311"/>
      <c r="G61" s="310"/>
      <c r="H61" s="312"/>
    </row>
    <row r="62" spans="1:12" ht="13.5" customHeight="1" x14ac:dyDescent="0.25">
      <c r="A62" s="14" t="s">
        <v>64</v>
      </c>
      <c r="B62" s="29">
        <v>150</v>
      </c>
      <c r="C62" s="250">
        <v>8.6</v>
      </c>
      <c r="D62" s="250">
        <v>6.09</v>
      </c>
      <c r="E62" s="250">
        <v>38.64</v>
      </c>
      <c r="F62" s="250">
        <v>243.75</v>
      </c>
      <c r="G62" s="12" t="s">
        <v>65</v>
      </c>
      <c r="H62" s="30" t="s">
        <v>66</v>
      </c>
    </row>
    <row r="63" spans="1:12" x14ac:dyDescent="0.2">
      <c r="A63" s="34" t="s">
        <v>227</v>
      </c>
      <c r="B63" s="5">
        <v>50</v>
      </c>
      <c r="C63" s="250">
        <v>0.55000000000000004</v>
      </c>
      <c r="D63" s="250">
        <v>1</v>
      </c>
      <c r="E63" s="250">
        <v>3.1</v>
      </c>
      <c r="F63" s="250">
        <v>24</v>
      </c>
      <c r="G63" s="59" t="s">
        <v>228</v>
      </c>
      <c r="H63" s="11" t="s">
        <v>229</v>
      </c>
    </row>
    <row r="64" spans="1:12" x14ac:dyDescent="0.2">
      <c r="A64" s="4" t="s">
        <v>206</v>
      </c>
      <c r="B64" s="29">
        <v>60</v>
      </c>
      <c r="C64" s="250">
        <v>2.89</v>
      </c>
      <c r="D64" s="250">
        <v>3.2</v>
      </c>
      <c r="E64" s="250">
        <v>27.58</v>
      </c>
      <c r="F64" s="250">
        <v>148.04</v>
      </c>
      <c r="G64" s="10" t="s">
        <v>207</v>
      </c>
      <c r="H64" s="11" t="s">
        <v>186</v>
      </c>
    </row>
    <row r="65" spans="1:12" ht="12.75" customHeight="1" x14ac:dyDescent="0.25">
      <c r="A65" s="8" t="s">
        <v>22</v>
      </c>
      <c r="B65" s="12" t="s">
        <v>23</v>
      </c>
      <c r="C65" s="12">
        <v>7.0000000000000007E-2</v>
      </c>
      <c r="D65" s="12">
        <v>0.02</v>
      </c>
      <c r="E65" s="12">
        <v>15</v>
      </c>
      <c r="F65" s="12">
        <v>60</v>
      </c>
      <c r="G65" s="12">
        <v>685</v>
      </c>
      <c r="H65" s="34" t="s">
        <v>24</v>
      </c>
      <c r="L65" s="1" t="s">
        <v>226</v>
      </c>
    </row>
    <row r="66" spans="1:12" s="20" customFormat="1" x14ac:dyDescent="0.25">
      <c r="A66" s="16" t="s">
        <v>25</v>
      </c>
      <c r="B66" s="251"/>
      <c r="C66" s="248">
        <f>SUM(C62:C65)</f>
        <v>12.110000000000001</v>
      </c>
      <c r="D66" s="248">
        <f>SUM(D62:D65)</f>
        <v>10.309999999999999</v>
      </c>
      <c r="E66" s="248">
        <f>SUM(E62:E65)</f>
        <v>84.32</v>
      </c>
      <c r="F66" s="248">
        <f>SUM(F62:F65)</f>
        <v>475.78999999999996</v>
      </c>
      <c r="G66" s="251"/>
      <c r="H66" s="19"/>
    </row>
    <row r="67" spans="1:12" s="20" customFormat="1" x14ac:dyDescent="0.25">
      <c r="A67" s="309" t="s">
        <v>239</v>
      </c>
      <c r="B67" s="310"/>
      <c r="C67" s="311"/>
      <c r="D67" s="311"/>
      <c r="E67" s="311"/>
      <c r="F67" s="311"/>
      <c r="G67" s="310"/>
      <c r="H67" s="312"/>
    </row>
    <row r="68" spans="1:12" s="256" customFormat="1" ht="14.25" customHeight="1" x14ac:dyDescent="0.2">
      <c r="A68" s="252" t="s">
        <v>249</v>
      </c>
      <c r="B68" s="257" t="s">
        <v>28</v>
      </c>
      <c r="C68" s="254">
        <v>1.47</v>
      </c>
      <c r="D68" s="254">
        <v>5.44</v>
      </c>
      <c r="E68" s="254">
        <v>10.85</v>
      </c>
      <c r="F68" s="254">
        <v>99.79</v>
      </c>
      <c r="G68" s="258" t="s">
        <v>250</v>
      </c>
      <c r="H68" s="260" t="s">
        <v>251</v>
      </c>
    </row>
    <row r="69" spans="1:12" x14ac:dyDescent="0.2">
      <c r="A69" s="4" t="s">
        <v>206</v>
      </c>
      <c r="B69" s="29">
        <v>60</v>
      </c>
      <c r="C69" s="250">
        <v>2.89</v>
      </c>
      <c r="D69" s="250">
        <v>3.2</v>
      </c>
      <c r="E69" s="250">
        <v>27.58</v>
      </c>
      <c r="F69" s="250">
        <v>148.04</v>
      </c>
      <c r="G69" s="10" t="s">
        <v>207</v>
      </c>
      <c r="H69" s="11" t="s">
        <v>186</v>
      </c>
    </row>
    <row r="70" spans="1:12" ht="12" customHeight="1" x14ac:dyDescent="0.25">
      <c r="A70" s="23" t="s">
        <v>54</v>
      </c>
      <c r="B70" s="250" t="s">
        <v>55</v>
      </c>
      <c r="C70" s="15">
        <v>0.13</v>
      </c>
      <c r="D70" s="15">
        <v>0.02</v>
      </c>
      <c r="E70" s="15">
        <v>15.2</v>
      </c>
      <c r="F70" s="15">
        <v>62</v>
      </c>
      <c r="G70" s="12">
        <v>686</v>
      </c>
      <c r="H70" s="47" t="s">
        <v>56</v>
      </c>
    </row>
    <row r="71" spans="1:12" x14ac:dyDescent="0.25">
      <c r="A71" s="14" t="s">
        <v>42</v>
      </c>
      <c r="B71" s="250">
        <v>20</v>
      </c>
      <c r="C71" s="15">
        <v>1.3</v>
      </c>
      <c r="D71" s="15">
        <v>0.2</v>
      </c>
      <c r="E71" s="15">
        <v>8.6</v>
      </c>
      <c r="F71" s="15">
        <v>43</v>
      </c>
      <c r="G71" s="250" t="s">
        <v>43</v>
      </c>
      <c r="H71" s="55" t="s">
        <v>44</v>
      </c>
    </row>
    <row r="72" spans="1:12" s="20" customFormat="1" x14ac:dyDescent="0.25">
      <c r="A72" s="16" t="s">
        <v>25</v>
      </c>
      <c r="B72" s="251"/>
      <c r="C72" s="248">
        <f>SUM(C68:C71)</f>
        <v>5.79</v>
      </c>
      <c r="D72" s="248">
        <f>SUM(D68:D71)</f>
        <v>8.86</v>
      </c>
      <c r="E72" s="248">
        <f>SUM(E68:E71)</f>
        <v>62.23</v>
      </c>
      <c r="F72" s="248">
        <f>SUM(F68:F71)</f>
        <v>352.83</v>
      </c>
      <c r="G72" s="251"/>
      <c r="H72" s="19"/>
    </row>
    <row r="73" spans="1:12" s="20" customFormat="1" x14ac:dyDescent="0.25">
      <c r="A73" s="309" t="s">
        <v>264</v>
      </c>
      <c r="B73" s="310"/>
      <c r="C73" s="311"/>
      <c r="D73" s="311"/>
      <c r="E73" s="311"/>
      <c r="F73" s="311"/>
      <c r="G73" s="310"/>
      <c r="H73" s="312"/>
    </row>
    <row r="74" spans="1:12" s="20" customFormat="1" x14ac:dyDescent="0.25">
      <c r="A74" s="8" t="s">
        <v>175</v>
      </c>
      <c r="B74" s="15">
        <v>100</v>
      </c>
      <c r="C74" s="250">
        <v>12.29</v>
      </c>
      <c r="D74" s="250">
        <v>7.3</v>
      </c>
      <c r="E74" s="6">
        <v>38.909999999999997</v>
      </c>
      <c r="F74" s="250">
        <v>269.33</v>
      </c>
      <c r="G74" s="60" t="s">
        <v>176</v>
      </c>
      <c r="H74" s="8" t="s">
        <v>177</v>
      </c>
    </row>
    <row r="75" spans="1:12" x14ac:dyDescent="0.25">
      <c r="A75" s="4" t="s">
        <v>102</v>
      </c>
      <c r="B75" s="12">
        <v>200</v>
      </c>
      <c r="C75" s="246">
        <v>0.33</v>
      </c>
      <c r="D75" s="246">
        <v>0</v>
      </c>
      <c r="E75" s="246">
        <v>22.78</v>
      </c>
      <c r="F75" s="246">
        <v>94.44</v>
      </c>
      <c r="G75" s="10" t="s">
        <v>103</v>
      </c>
      <c r="H75" s="8" t="s">
        <v>104</v>
      </c>
    </row>
    <row r="76" spans="1:12" s="20" customFormat="1" x14ac:dyDescent="0.25">
      <c r="A76" s="16" t="s">
        <v>25</v>
      </c>
      <c r="B76" s="251"/>
      <c r="C76" s="248">
        <f>SUM(C74:C75)</f>
        <v>12.62</v>
      </c>
      <c r="D76" s="248">
        <f t="shared" ref="D76:F76" si="3">SUM(D74:D75)</f>
        <v>7.3</v>
      </c>
      <c r="E76" s="248">
        <f t="shared" si="3"/>
        <v>61.69</v>
      </c>
      <c r="F76" s="248">
        <f t="shared" si="3"/>
        <v>363.77</v>
      </c>
      <c r="G76" s="251"/>
      <c r="H76" s="19"/>
    </row>
    <row r="77" spans="1:12" x14ac:dyDescent="0.25">
      <c r="A77" s="302" t="s">
        <v>105</v>
      </c>
      <c r="B77" s="303"/>
      <c r="C77" s="303"/>
      <c r="D77" s="303"/>
      <c r="E77" s="303"/>
      <c r="F77" s="303"/>
      <c r="G77" s="303"/>
      <c r="H77" s="304"/>
    </row>
    <row r="78" spans="1:12" x14ac:dyDescent="0.25">
      <c r="A78" s="305" t="s">
        <v>2</v>
      </c>
      <c r="B78" s="302"/>
      <c r="C78" s="303"/>
      <c r="D78" s="303"/>
      <c r="E78" s="303"/>
      <c r="F78" s="303"/>
      <c r="G78" s="307" t="s">
        <v>4</v>
      </c>
      <c r="H78" s="307" t="s">
        <v>5</v>
      </c>
    </row>
    <row r="79" spans="1:12" ht="21.75" customHeight="1" x14ac:dyDescent="0.25">
      <c r="A79" s="306"/>
      <c r="B79" s="2" t="s">
        <v>6</v>
      </c>
      <c r="C79" s="247" t="s">
        <v>7</v>
      </c>
      <c r="D79" s="247" t="s">
        <v>8</v>
      </c>
      <c r="E79" s="247" t="s">
        <v>9</v>
      </c>
      <c r="F79" s="247" t="s">
        <v>10</v>
      </c>
      <c r="G79" s="308"/>
      <c r="H79" s="308"/>
    </row>
    <row r="80" spans="1:12" ht="11.25" customHeight="1" x14ac:dyDescent="0.25">
      <c r="A80" s="309" t="s">
        <v>263</v>
      </c>
      <c r="B80" s="310"/>
      <c r="C80" s="311"/>
      <c r="D80" s="311"/>
      <c r="E80" s="311"/>
      <c r="F80" s="311"/>
      <c r="G80" s="310"/>
      <c r="H80" s="312"/>
    </row>
    <row r="81" spans="1:12" s="62" customFormat="1" ht="13.5" customHeight="1" x14ac:dyDescent="0.25">
      <c r="A81" s="8" t="s">
        <v>82</v>
      </c>
      <c r="B81" s="5">
        <v>150</v>
      </c>
      <c r="C81" s="250">
        <v>3.65</v>
      </c>
      <c r="D81" s="250">
        <v>5.37</v>
      </c>
      <c r="E81" s="250">
        <v>36.68</v>
      </c>
      <c r="F81" s="250">
        <v>209.7</v>
      </c>
      <c r="G81" s="61" t="s">
        <v>83</v>
      </c>
      <c r="H81" s="34" t="s">
        <v>109</v>
      </c>
    </row>
    <row r="82" spans="1:12" ht="11.25" customHeight="1" x14ac:dyDescent="0.2">
      <c r="A82" s="27" t="s">
        <v>230</v>
      </c>
      <c r="B82" s="5">
        <v>50</v>
      </c>
      <c r="C82" s="45">
        <v>0.88</v>
      </c>
      <c r="D82" s="45">
        <v>2.5</v>
      </c>
      <c r="E82" s="45">
        <v>3.51</v>
      </c>
      <c r="F82" s="45">
        <v>40.049999999999997</v>
      </c>
      <c r="G82" s="28">
        <v>331</v>
      </c>
      <c r="H82" s="11" t="s">
        <v>231</v>
      </c>
    </row>
    <row r="83" spans="1:12" x14ac:dyDescent="0.2">
      <c r="A83" s="23" t="s">
        <v>214</v>
      </c>
      <c r="B83" s="5">
        <v>50</v>
      </c>
      <c r="C83" s="250">
        <v>4.18</v>
      </c>
      <c r="D83" s="250">
        <v>1.6</v>
      </c>
      <c r="E83" s="250">
        <v>22.42</v>
      </c>
      <c r="F83" s="250">
        <v>120.83</v>
      </c>
      <c r="G83" s="10">
        <v>428</v>
      </c>
      <c r="H83" s="11" t="s">
        <v>215</v>
      </c>
    </row>
    <row r="84" spans="1:12" ht="12" customHeight="1" x14ac:dyDescent="0.25">
      <c r="A84" s="23" t="s">
        <v>54</v>
      </c>
      <c r="B84" s="250" t="s">
        <v>55</v>
      </c>
      <c r="C84" s="15">
        <v>0.13</v>
      </c>
      <c r="D84" s="15">
        <v>0.02</v>
      </c>
      <c r="E84" s="15">
        <v>15.2</v>
      </c>
      <c r="F84" s="15">
        <v>62</v>
      </c>
      <c r="G84" s="12">
        <v>686</v>
      </c>
      <c r="H84" s="47" t="s">
        <v>56</v>
      </c>
    </row>
    <row r="85" spans="1:12" s="20" customFormat="1" x14ac:dyDescent="0.25">
      <c r="A85" s="16" t="s">
        <v>25</v>
      </c>
      <c r="B85" s="251"/>
      <c r="C85" s="26">
        <f>SUM(C81:C84)</f>
        <v>8.8400000000000016</v>
      </c>
      <c r="D85" s="26">
        <f>SUM(D81:D84)</f>
        <v>9.49</v>
      </c>
      <c r="E85" s="26">
        <f>SUM(E81:E84)</f>
        <v>77.81</v>
      </c>
      <c r="F85" s="26">
        <f>SUM(F81:F84)</f>
        <v>432.58</v>
      </c>
      <c r="G85" s="251"/>
      <c r="H85" s="19"/>
    </row>
    <row r="86" spans="1:12" s="20" customFormat="1" x14ac:dyDescent="0.25">
      <c r="A86" s="309" t="s">
        <v>239</v>
      </c>
      <c r="B86" s="310"/>
      <c r="C86" s="311"/>
      <c r="D86" s="311"/>
      <c r="E86" s="311"/>
      <c r="F86" s="311"/>
      <c r="G86" s="310"/>
      <c r="H86" s="312"/>
    </row>
    <row r="87" spans="1:12" s="256" customFormat="1" ht="23.25" customHeight="1" x14ac:dyDescent="0.25">
      <c r="A87" s="261" t="s">
        <v>76</v>
      </c>
      <c r="B87" s="262" t="s">
        <v>28</v>
      </c>
      <c r="C87" s="254">
        <v>1.25</v>
      </c>
      <c r="D87" s="254">
        <v>5.4</v>
      </c>
      <c r="E87" s="254">
        <v>6.83</v>
      </c>
      <c r="F87" s="254">
        <v>80.22</v>
      </c>
      <c r="G87" s="254" t="s">
        <v>77</v>
      </c>
      <c r="H87" s="263" t="s">
        <v>78</v>
      </c>
    </row>
    <row r="88" spans="1:12" ht="12.75" customHeight="1" x14ac:dyDescent="0.25">
      <c r="A88" s="23" t="s">
        <v>180</v>
      </c>
      <c r="B88" s="5">
        <v>80</v>
      </c>
      <c r="C88" s="250">
        <v>8.2200000000000006</v>
      </c>
      <c r="D88" s="250">
        <v>10.3</v>
      </c>
      <c r="E88" s="6">
        <v>21.86</v>
      </c>
      <c r="F88" s="250">
        <v>212.8</v>
      </c>
      <c r="G88" s="15">
        <v>420</v>
      </c>
      <c r="H88" s="8" t="s">
        <v>181</v>
      </c>
    </row>
    <row r="89" spans="1:12" ht="12.75" customHeight="1" x14ac:dyDescent="0.25">
      <c r="A89" s="8" t="s">
        <v>22</v>
      </c>
      <c r="B89" s="12" t="s">
        <v>23</v>
      </c>
      <c r="C89" s="12">
        <v>7.0000000000000007E-2</v>
      </c>
      <c r="D89" s="12">
        <v>0.02</v>
      </c>
      <c r="E89" s="12">
        <v>15</v>
      </c>
      <c r="F89" s="12">
        <v>60</v>
      </c>
      <c r="G89" s="12">
        <v>685</v>
      </c>
      <c r="H89" s="34" t="s">
        <v>24</v>
      </c>
      <c r="L89" s="1" t="s">
        <v>226</v>
      </c>
    </row>
    <row r="90" spans="1:12" x14ac:dyDescent="0.25">
      <c r="A90" s="14" t="s">
        <v>42</v>
      </c>
      <c r="B90" s="250">
        <v>20</v>
      </c>
      <c r="C90" s="15">
        <v>1.3</v>
      </c>
      <c r="D90" s="15">
        <v>0.2</v>
      </c>
      <c r="E90" s="15">
        <v>8.6</v>
      </c>
      <c r="F90" s="15">
        <v>43</v>
      </c>
      <c r="G90" s="250" t="s">
        <v>43</v>
      </c>
      <c r="H90" s="55" t="s">
        <v>44</v>
      </c>
    </row>
    <row r="91" spans="1:12" s="20" customFormat="1" x14ac:dyDescent="0.25">
      <c r="A91" s="16" t="s">
        <v>25</v>
      </c>
      <c r="B91" s="251"/>
      <c r="C91" s="248">
        <f>SUM(C87:C90)</f>
        <v>10.840000000000002</v>
      </c>
      <c r="D91" s="248">
        <f>SUM(D87:D90)</f>
        <v>15.92</v>
      </c>
      <c r="E91" s="248">
        <f>SUM(E87:E90)</f>
        <v>52.29</v>
      </c>
      <c r="F91" s="248">
        <f>SUM(F87:F90)</f>
        <v>396.02</v>
      </c>
      <c r="G91" s="251"/>
      <c r="H91" s="19"/>
    </row>
    <row r="92" spans="1:12" s="20" customFormat="1" x14ac:dyDescent="0.25">
      <c r="A92" s="309" t="s">
        <v>262</v>
      </c>
      <c r="B92" s="310"/>
      <c r="C92" s="311"/>
      <c r="D92" s="311"/>
      <c r="E92" s="311"/>
      <c r="F92" s="311"/>
      <c r="G92" s="310"/>
      <c r="H92" s="312"/>
    </row>
    <row r="93" spans="1:12" ht="12.75" customHeight="1" x14ac:dyDescent="0.25">
      <c r="A93" s="23" t="s">
        <v>180</v>
      </c>
      <c r="B93" s="5">
        <v>80</v>
      </c>
      <c r="C93" s="250">
        <v>8.2200000000000006</v>
      </c>
      <c r="D93" s="250">
        <v>10.3</v>
      </c>
      <c r="E93" s="6">
        <v>21.86</v>
      </c>
      <c r="F93" s="250">
        <v>212.8</v>
      </c>
      <c r="G93" s="15">
        <v>420</v>
      </c>
      <c r="H93" s="8" t="s">
        <v>181</v>
      </c>
    </row>
    <row r="94" spans="1:12" x14ac:dyDescent="0.25">
      <c r="A94" s="23" t="s">
        <v>117</v>
      </c>
      <c r="B94" s="12">
        <v>200</v>
      </c>
      <c r="C94" s="39">
        <v>0.6</v>
      </c>
      <c r="D94" s="39">
        <v>0.4</v>
      </c>
      <c r="E94" s="39">
        <v>32.6</v>
      </c>
      <c r="F94" s="39">
        <v>136.4</v>
      </c>
      <c r="G94" s="12">
        <v>389</v>
      </c>
      <c r="H94" s="40" t="s">
        <v>118</v>
      </c>
    </row>
    <row r="95" spans="1:12" s="20" customFormat="1" x14ac:dyDescent="0.25">
      <c r="A95" s="16"/>
      <c r="B95" s="251">
        <f>SUM(B93:B94)</f>
        <v>280</v>
      </c>
      <c r="C95" s="251">
        <f t="shared" ref="C95:F95" si="4">SUM(C93:C94)</f>
        <v>8.82</v>
      </c>
      <c r="D95" s="251">
        <f t="shared" si="4"/>
        <v>10.700000000000001</v>
      </c>
      <c r="E95" s="251">
        <f t="shared" si="4"/>
        <v>54.46</v>
      </c>
      <c r="F95" s="251">
        <f t="shared" si="4"/>
        <v>349.20000000000005</v>
      </c>
      <c r="G95" s="251"/>
      <c r="H95" s="19"/>
    </row>
    <row r="96" spans="1:12" x14ac:dyDescent="0.25">
      <c r="A96" s="302" t="s">
        <v>119</v>
      </c>
      <c r="B96" s="303"/>
      <c r="C96" s="303"/>
      <c r="D96" s="303"/>
      <c r="E96" s="303"/>
      <c r="F96" s="303"/>
      <c r="G96" s="303"/>
      <c r="H96" s="304"/>
    </row>
    <row r="97" spans="1:12" x14ac:dyDescent="0.25">
      <c r="A97" s="305" t="s">
        <v>2</v>
      </c>
      <c r="B97" s="302"/>
      <c r="C97" s="303"/>
      <c r="D97" s="303"/>
      <c r="E97" s="303"/>
      <c r="F97" s="303"/>
      <c r="G97" s="307" t="s">
        <v>4</v>
      </c>
      <c r="H97" s="307" t="s">
        <v>5</v>
      </c>
    </row>
    <row r="98" spans="1:12" ht="20.25" customHeight="1" x14ac:dyDescent="0.25">
      <c r="A98" s="306"/>
      <c r="B98" s="2" t="s">
        <v>6</v>
      </c>
      <c r="C98" s="247" t="s">
        <v>120</v>
      </c>
      <c r="D98" s="247" t="s">
        <v>121</v>
      </c>
      <c r="E98" s="247" t="s">
        <v>122</v>
      </c>
      <c r="F98" s="247" t="s">
        <v>10</v>
      </c>
      <c r="G98" s="308"/>
      <c r="H98" s="308"/>
    </row>
    <row r="99" spans="1:12" ht="11.25" customHeight="1" x14ac:dyDescent="0.25">
      <c r="A99" s="309" t="s">
        <v>238</v>
      </c>
      <c r="B99" s="310"/>
      <c r="C99" s="311"/>
      <c r="D99" s="311"/>
      <c r="E99" s="311"/>
      <c r="F99" s="311"/>
      <c r="G99" s="310"/>
      <c r="H99" s="312"/>
    </row>
    <row r="100" spans="1:12" ht="23.25" customHeight="1" x14ac:dyDescent="0.25">
      <c r="A100" s="41" t="s">
        <v>123</v>
      </c>
      <c r="B100" s="250" t="s">
        <v>13</v>
      </c>
      <c r="C100" s="250">
        <v>8.6</v>
      </c>
      <c r="D100" s="250">
        <v>7.46</v>
      </c>
      <c r="E100" s="250">
        <v>44.26</v>
      </c>
      <c r="F100" s="250">
        <v>279</v>
      </c>
      <c r="G100" s="28" t="s">
        <v>124</v>
      </c>
      <c r="H100" s="63" t="s">
        <v>125</v>
      </c>
    </row>
    <row r="101" spans="1:12" ht="12.75" customHeight="1" x14ac:dyDescent="0.25">
      <c r="A101" s="8" t="s">
        <v>126</v>
      </c>
      <c r="B101" s="64">
        <v>100</v>
      </c>
      <c r="C101" s="65">
        <v>12.78</v>
      </c>
      <c r="D101" s="65">
        <v>14.16</v>
      </c>
      <c r="E101" s="65">
        <v>37.659999999999997</v>
      </c>
      <c r="F101" s="65">
        <v>333</v>
      </c>
      <c r="G101" s="25" t="s">
        <v>146</v>
      </c>
      <c r="H101" s="4" t="s">
        <v>128</v>
      </c>
    </row>
    <row r="102" spans="1:12" ht="12.75" customHeight="1" x14ac:dyDescent="0.25">
      <c r="A102" s="8" t="s">
        <v>22</v>
      </c>
      <c r="B102" s="12" t="s">
        <v>23</v>
      </c>
      <c r="C102" s="12">
        <v>7.0000000000000007E-2</v>
      </c>
      <c r="D102" s="12">
        <v>0.02</v>
      </c>
      <c r="E102" s="12">
        <v>15</v>
      </c>
      <c r="F102" s="12">
        <v>60</v>
      </c>
      <c r="G102" s="12">
        <v>685</v>
      </c>
      <c r="H102" s="34" t="s">
        <v>24</v>
      </c>
      <c r="L102" s="1" t="s">
        <v>226</v>
      </c>
    </row>
    <row r="103" spans="1:12" s="20" customFormat="1" x14ac:dyDescent="0.25">
      <c r="A103" s="16" t="s">
        <v>25</v>
      </c>
      <c r="B103" s="251"/>
      <c r="C103" s="248">
        <f>SUM(C100:C102)</f>
        <v>21.45</v>
      </c>
      <c r="D103" s="248">
        <f>SUM(D100:D102)</f>
        <v>21.64</v>
      </c>
      <c r="E103" s="248">
        <f>SUM(E100:E102)</f>
        <v>96.919999999999987</v>
      </c>
      <c r="F103" s="248">
        <f>SUM(F100:F102)</f>
        <v>672</v>
      </c>
      <c r="G103" s="251"/>
      <c r="H103" s="19"/>
    </row>
    <row r="104" spans="1:12" s="20" customFormat="1" x14ac:dyDescent="0.25">
      <c r="A104" s="309" t="s">
        <v>261</v>
      </c>
      <c r="B104" s="310"/>
      <c r="C104" s="311"/>
      <c r="D104" s="311"/>
      <c r="E104" s="311"/>
      <c r="F104" s="311"/>
      <c r="G104" s="310"/>
      <c r="H104" s="312"/>
    </row>
    <row r="105" spans="1:12" s="256" customFormat="1" x14ac:dyDescent="0.25">
      <c r="A105" s="252" t="s">
        <v>27</v>
      </c>
      <c r="B105" s="262" t="s">
        <v>28</v>
      </c>
      <c r="C105" s="266">
        <v>1.6</v>
      </c>
      <c r="D105" s="266">
        <v>5.3</v>
      </c>
      <c r="E105" s="266">
        <v>8.4</v>
      </c>
      <c r="F105" s="266">
        <v>87.5</v>
      </c>
      <c r="G105" s="254" t="s">
        <v>29</v>
      </c>
      <c r="H105" s="263" t="s">
        <v>30</v>
      </c>
    </row>
    <row r="106" spans="1:12" x14ac:dyDescent="0.2">
      <c r="A106" s="8" t="s">
        <v>208</v>
      </c>
      <c r="B106" s="5">
        <v>80</v>
      </c>
      <c r="C106" s="250">
        <v>6.97</v>
      </c>
      <c r="D106" s="250">
        <v>7.74</v>
      </c>
      <c r="E106" s="250">
        <v>46.47</v>
      </c>
      <c r="F106" s="250">
        <v>289.39</v>
      </c>
      <c r="G106" s="250" t="s">
        <v>185</v>
      </c>
      <c r="H106" s="11" t="s">
        <v>209</v>
      </c>
    </row>
    <row r="107" spans="1:12" ht="12" customHeight="1" x14ac:dyDescent="0.25">
      <c r="A107" s="23" t="s">
        <v>54</v>
      </c>
      <c r="B107" s="250" t="s">
        <v>55</v>
      </c>
      <c r="C107" s="15">
        <v>0.13</v>
      </c>
      <c r="D107" s="15">
        <v>0.02</v>
      </c>
      <c r="E107" s="15">
        <v>15.2</v>
      </c>
      <c r="F107" s="15">
        <v>62</v>
      </c>
      <c r="G107" s="12">
        <v>686</v>
      </c>
      <c r="H107" s="47" t="s">
        <v>56</v>
      </c>
    </row>
    <row r="108" spans="1:12" x14ac:dyDescent="0.25">
      <c r="A108" s="14" t="s">
        <v>42</v>
      </c>
      <c r="B108" s="250">
        <v>20</v>
      </c>
      <c r="C108" s="15">
        <v>1.3</v>
      </c>
      <c r="D108" s="15">
        <v>0.2</v>
      </c>
      <c r="E108" s="15">
        <v>8.6</v>
      </c>
      <c r="F108" s="15">
        <v>43</v>
      </c>
      <c r="G108" s="250" t="s">
        <v>43</v>
      </c>
      <c r="H108" s="55" t="s">
        <v>44</v>
      </c>
    </row>
    <row r="109" spans="1:12" s="20" customFormat="1" x14ac:dyDescent="0.25">
      <c r="A109" s="16" t="s">
        <v>25</v>
      </c>
      <c r="B109" s="251"/>
      <c r="C109" s="248">
        <f>SUM(C105:C108)</f>
        <v>10.000000000000002</v>
      </c>
      <c r="D109" s="248">
        <f t="shared" ref="D109:F109" si="5">SUM(D105:D108)</f>
        <v>13.259999999999998</v>
      </c>
      <c r="E109" s="248">
        <f t="shared" si="5"/>
        <v>78.669999999999987</v>
      </c>
      <c r="F109" s="248">
        <f t="shared" si="5"/>
        <v>481.89</v>
      </c>
      <c r="G109" s="251"/>
      <c r="H109" s="19"/>
    </row>
    <row r="110" spans="1:12" s="20" customFormat="1" x14ac:dyDescent="0.25">
      <c r="A110" s="309" t="s">
        <v>264</v>
      </c>
      <c r="B110" s="310"/>
      <c r="C110" s="311"/>
      <c r="D110" s="311"/>
      <c r="E110" s="311"/>
      <c r="F110" s="311"/>
      <c r="G110" s="310"/>
      <c r="H110" s="312"/>
    </row>
    <row r="111" spans="1:12" s="20" customFormat="1" x14ac:dyDescent="0.25">
      <c r="A111" s="23" t="s">
        <v>192</v>
      </c>
      <c r="B111" s="66">
        <v>100</v>
      </c>
      <c r="C111" s="250">
        <v>10.3</v>
      </c>
      <c r="D111" s="250">
        <v>12.67</v>
      </c>
      <c r="E111" s="250">
        <v>36.92</v>
      </c>
      <c r="F111" s="250">
        <v>300.29000000000002</v>
      </c>
      <c r="G111" s="10" t="s">
        <v>193</v>
      </c>
      <c r="H111" s="8" t="s">
        <v>194</v>
      </c>
    </row>
    <row r="112" spans="1:12" x14ac:dyDescent="0.25">
      <c r="A112" s="4" t="s">
        <v>137</v>
      </c>
      <c r="B112" s="15">
        <v>200</v>
      </c>
      <c r="C112" s="12">
        <v>0</v>
      </c>
      <c r="D112" s="12">
        <v>0</v>
      </c>
      <c r="E112" s="12">
        <v>19.97</v>
      </c>
      <c r="F112" s="12">
        <v>76</v>
      </c>
      <c r="G112" s="15" t="s">
        <v>138</v>
      </c>
      <c r="H112" s="8" t="s">
        <v>139</v>
      </c>
    </row>
    <row r="113" spans="1:12" s="20" customFormat="1" x14ac:dyDescent="0.25">
      <c r="A113" s="16" t="s">
        <v>25</v>
      </c>
      <c r="B113" s="251"/>
      <c r="C113" s="248">
        <f>SUM(C111:C112)</f>
        <v>10.3</v>
      </c>
      <c r="D113" s="248">
        <f t="shared" ref="D113:F113" si="6">SUM(D111:D112)</f>
        <v>12.67</v>
      </c>
      <c r="E113" s="248">
        <f t="shared" si="6"/>
        <v>56.89</v>
      </c>
      <c r="F113" s="248">
        <f t="shared" si="6"/>
        <v>376.29</v>
      </c>
      <c r="G113" s="251"/>
      <c r="H113" s="19"/>
    </row>
    <row r="114" spans="1:12" ht="16.5" customHeight="1" x14ac:dyDescent="0.25">
      <c r="A114" s="314" t="s">
        <v>140</v>
      </c>
      <c r="B114" s="315"/>
      <c r="C114" s="315"/>
      <c r="D114" s="315"/>
      <c r="E114" s="315"/>
      <c r="F114" s="315"/>
      <c r="G114" s="315"/>
      <c r="H114" s="316"/>
    </row>
    <row r="115" spans="1:12" ht="15.75" customHeight="1" x14ac:dyDescent="0.25">
      <c r="A115" s="302" t="s">
        <v>1</v>
      </c>
      <c r="B115" s="303"/>
      <c r="C115" s="303"/>
      <c r="D115" s="303"/>
      <c r="E115" s="303"/>
      <c r="F115" s="303"/>
      <c r="G115" s="303"/>
      <c r="H115" s="304"/>
    </row>
    <row r="116" spans="1:12" x14ac:dyDescent="0.25">
      <c r="A116" s="305" t="s">
        <v>2</v>
      </c>
      <c r="B116" s="302"/>
      <c r="C116" s="303"/>
      <c r="D116" s="303"/>
      <c r="E116" s="303"/>
      <c r="F116" s="303"/>
      <c r="G116" s="307" t="s">
        <v>4</v>
      </c>
      <c r="H116" s="307" t="s">
        <v>5</v>
      </c>
    </row>
    <row r="117" spans="1:12" ht="21.75" customHeight="1" x14ac:dyDescent="0.25">
      <c r="A117" s="306"/>
      <c r="B117" s="2" t="s">
        <v>6</v>
      </c>
      <c r="C117" s="247" t="s">
        <v>7</v>
      </c>
      <c r="D117" s="247" t="s">
        <v>8</v>
      </c>
      <c r="E117" s="247" t="s">
        <v>9</v>
      </c>
      <c r="F117" s="247" t="s">
        <v>10</v>
      </c>
      <c r="G117" s="308"/>
      <c r="H117" s="308"/>
    </row>
    <row r="118" spans="1:12" ht="12" customHeight="1" x14ac:dyDescent="0.25">
      <c r="A118" s="309" t="s">
        <v>263</v>
      </c>
      <c r="B118" s="310"/>
      <c r="C118" s="311"/>
      <c r="D118" s="311"/>
      <c r="E118" s="311"/>
      <c r="F118" s="311"/>
      <c r="G118" s="310"/>
      <c r="H118" s="312"/>
    </row>
    <row r="119" spans="1:12" ht="15.75" customHeight="1" x14ac:dyDescent="0.25">
      <c r="A119" s="4" t="s">
        <v>71</v>
      </c>
      <c r="B119" s="29">
        <v>180</v>
      </c>
      <c r="C119" s="250">
        <v>12.18</v>
      </c>
      <c r="D119" s="250">
        <v>14.33</v>
      </c>
      <c r="E119" s="250">
        <v>30.7</v>
      </c>
      <c r="F119" s="250">
        <v>300.95999999999998</v>
      </c>
      <c r="G119" s="15" t="s">
        <v>72</v>
      </c>
      <c r="H119" s="4" t="s">
        <v>73</v>
      </c>
    </row>
    <row r="120" spans="1:12" ht="12.75" customHeight="1" x14ac:dyDescent="0.25">
      <c r="A120" s="8" t="s">
        <v>22</v>
      </c>
      <c r="B120" s="12" t="s">
        <v>23</v>
      </c>
      <c r="C120" s="12">
        <v>7.0000000000000007E-2</v>
      </c>
      <c r="D120" s="12">
        <v>0.02</v>
      </c>
      <c r="E120" s="12">
        <v>15</v>
      </c>
      <c r="F120" s="12">
        <v>60</v>
      </c>
      <c r="G120" s="12">
        <v>685</v>
      </c>
      <c r="H120" s="34" t="s">
        <v>24</v>
      </c>
      <c r="L120" s="1" t="s">
        <v>226</v>
      </c>
    </row>
    <row r="121" spans="1:12" x14ac:dyDescent="0.25">
      <c r="A121" s="4" t="s">
        <v>45</v>
      </c>
      <c r="B121" s="15">
        <v>20</v>
      </c>
      <c r="C121" s="15">
        <v>1.6</v>
      </c>
      <c r="D121" s="15">
        <v>0.2</v>
      </c>
      <c r="E121" s="53">
        <v>10.199999999999999</v>
      </c>
      <c r="F121" s="15">
        <v>50</v>
      </c>
      <c r="G121" s="15" t="s">
        <v>43</v>
      </c>
      <c r="H121" s="4" t="s">
        <v>46</v>
      </c>
    </row>
    <row r="122" spans="1:12" s="20" customFormat="1" x14ac:dyDescent="0.25">
      <c r="A122" s="16" t="s">
        <v>25</v>
      </c>
      <c r="B122" s="251"/>
      <c r="C122" s="248">
        <f>SUM(C119:C121)</f>
        <v>13.85</v>
      </c>
      <c r="D122" s="248">
        <f>SUM(D119:D121)</f>
        <v>14.549999999999999</v>
      </c>
      <c r="E122" s="248">
        <f>SUM(E119:E121)</f>
        <v>55.900000000000006</v>
      </c>
      <c r="F122" s="248">
        <f>SUM(F119:F121)</f>
        <v>410.96</v>
      </c>
      <c r="G122" s="251"/>
      <c r="H122" s="19"/>
    </row>
    <row r="123" spans="1:12" s="20" customFormat="1" x14ac:dyDescent="0.25">
      <c r="A123" s="309" t="s">
        <v>261</v>
      </c>
      <c r="B123" s="310"/>
      <c r="C123" s="311"/>
      <c r="D123" s="311"/>
      <c r="E123" s="311"/>
      <c r="F123" s="311"/>
      <c r="G123" s="310"/>
      <c r="H123" s="312"/>
    </row>
    <row r="124" spans="1:12" ht="24.75" customHeight="1" x14ac:dyDescent="0.25">
      <c r="A124" s="4" t="s">
        <v>110</v>
      </c>
      <c r="B124" s="36" t="s">
        <v>28</v>
      </c>
      <c r="C124" s="245">
        <v>1.44</v>
      </c>
      <c r="D124" s="245">
        <v>5.34</v>
      </c>
      <c r="E124" s="245">
        <v>9.3800000000000008</v>
      </c>
      <c r="F124" s="245">
        <v>91.98</v>
      </c>
      <c r="G124" s="32" t="s">
        <v>111</v>
      </c>
      <c r="H124" s="38" t="s">
        <v>112</v>
      </c>
    </row>
    <row r="125" spans="1:12" ht="13.5" customHeight="1" x14ac:dyDescent="0.25">
      <c r="A125" s="4" t="s">
        <v>188</v>
      </c>
      <c r="B125" s="44">
        <v>80</v>
      </c>
      <c r="C125" s="250">
        <v>5.95</v>
      </c>
      <c r="D125" s="250">
        <v>6.44</v>
      </c>
      <c r="E125" s="6">
        <v>47.97</v>
      </c>
      <c r="F125" s="250">
        <v>277.69</v>
      </c>
      <c r="G125" s="15" t="s">
        <v>189</v>
      </c>
      <c r="H125" s="8" t="s">
        <v>190</v>
      </c>
    </row>
    <row r="126" spans="1:12" ht="12.75" customHeight="1" x14ac:dyDescent="0.25">
      <c r="A126" s="8" t="s">
        <v>22</v>
      </c>
      <c r="B126" s="12" t="s">
        <v>23</v>
      </c>
      <c r="C126" s="12">
        <v>7.0000000000000007E-2</v>
      </c>
      <c r="D126" s="12">
        <v>0.02</v>
      </c>
      <c r="E126" s="12">
        <v>15</v>
      </c>
      <c r="F126" s="12">
        <v>60</v>
      </c>
      <c r="G126" s="12">
        <v>685</v>
      </c>
      <c r="H126" s="34" t="s">
        <v>24</v>
      </c>
      <c r="L126" s="1" t="s">
        <v>226</v>
      </c>
    </row>
    <row r="127" spans="1:12" x14ac:dyDescent="0.25">
      <c r="A127" s="14" t="s">
        <v>42</v>
      </c>
      <c r="B127" s="250">
        <v>20</v>
      </c>
      <c r="C127" s="15">
        <v>1.3</v>
      </c>
      <c r="D127" s="15">
        <v>0.2</v>
      </c>
      <c r="E127" s="15">
        <v>8.6</v>
      </c>
      <c r="F127" s="15">
        <v>43</v>
      </c>
      <c r="G127" s="250" t="s">
        <v>43</v>
      </c>
      <c r="H127" s="55" t="s">
        <v>44</v>
      </c>
    </row>
    <row r="128" spans="1:12" s="20" customFormat="1" ht="13.15" customHeight="1" x14ac:dyDescent="0.25">
      <c r="A128" s="16" t="s">
        <v>25</v>
      </c>
      <c r="B128" s="251"/>
      <c r="C128" s="248">
        <f>SUM(C124:C127)</f>
        <v>8.7600000000000016</v>
      </c>
      <c r="D128" s="248">
        <f>SUM(D124:D127)</f>
        <v>12</v>
      </c>
      <c r="E128" s="248">
        <f>SUM(E124:E127)</f>
        <v>80.949999999999989</v>
      </c>
      <c r="F128" s="248">
        <f>SUM(F124:F127)</f>
        <v>472.67</v>
      </c>
      <c r="G128" s="251"/>
      <c r="H128" s="19"/>
    </row>
    <row r="129" spans="1:12" x14ac:dyDescent="0.25">
      <c r="A129" s="309" t="s">
        <v>262</v>
      </c>
      <c r="B129" s="310"/>
      <c r="C129" s="311"/>
      <c r="D129" s="311"/>
      <c r="E129" s="311"/>
      <c r="F129" s="311"/>
      <c r="G129" s="310"/>
      <c r="H129" s="312"/>
    </row>
    <row r="130" spans="1:12" x14ac:dyDescent="0.2">
      <c r="A130" s="43" t="s">
        <v>217</v>
      </c>
      <c r="B130" s="5">
        <v>100</v>
      </c>
      <c r="C130" s="250">
        <v>6.24</v>
      </c>
      <c r="D130" s="250">
        <v>9.85</v>
      </c>
      <c r="E130" s="250">
        <v>45.53</v>
      </c>
      <c r="F130" s="250">
        <v>292.98</v>
      </c>
      <c r="G130" s="28" t="s">
        <v>218</v>
      </c>
      <c r="H130" s="11" t="s">
        <v>219</v>
      </c>
    </row>
    <row r="131" spans="1:12" x14ac:dyDescent="0.25">
      <c r="A131" s="23" t="s">
        <v>117</v>
      </c>
      <c r="B131" s="12">
        <v>200</v>
      </c>
      <c r="C131" s="39">
        <v>0.6</v>
      </c>
      <c r="D131" s="39">
        <v>0.4</v>
      </c>
      <c r="E131" s="39">
        <v>32.6</v>
      </c>
      <c r="F131" s="39">
        <v>136.4</v>
      </c>
      <c r="G131" s="12">
        <v>389</v>
      </c>
      <c r="H131" s="40" t="s">
        <v>118</v>
      </c>
    </row>
    <row r="132" spans="1:12" s="20" customFormat="1" ht="13.15" customHeight="1" x14ac:dyDescent="0.25">
      <c r="A132" s="16" t="s">
        <v>25</v>
      </c>
      <c r="B132" s="251"/>
      <c r="C132" s="248">
        <f>SUM(C130:C131)</f>
        <v>6.84</v>
      </c>
      <c r="D132" s="248">
        <f t="shared" ref="D132:F132" si="7">SUM(D130:D131)</f>
        <v>10.25</v>
      </c>
      <c r="E132" s="248">
        <f t="shared" si="7"/>
        <v>78.13</v>
      </c>
      <c r="F132" s="248">
        <f t="shared" si="7"/>
        <v>429.38</v>
      </c>
      <c r="G132" s="251"/>
      <c r="H132" s="19"/>
    </row>
    <row r="133" spans="1:12" x14ac:dyDescent="0.25">
      <c r="A133" s="302" t="s">
        <v>48</v>
      </c>
      <c r="B133" s="303"/>
      <c r="C133" s="303"/>
      <c r="D133" s="303"/>
      <c r="E133" s="303"/>
      <c r="F133" s="303"/>
      <c r="G133" s="303"/>
      <c r="H133" s="304"/>
    </row>
    <row r="134" spans="1:12" x14ac:dyDescent="0.25">
      <c r="A134" s="305" t="s">
        <v>2</v>
      </c>
      <c r="B134" s="302"/>
      <c r="C134" s="303"/>
      <c r="D134" s="303"/>
      <c r="E134" s="303"/>
      <c r="F134" s="303"/>
      <c r="G134" s="307" t="s">
        <v>4</v>
      </c>
      <c r="H134" s="307" t="s">
        <v>5</v>
      </c>
    </row>
    <row r="135" spans="1:12" ht="18" customHeight="1" x14ac:dyDescent="0.25">
      <c r="A135" s="306"/>
      <c r="B135" s="2" t="s">
        <v>6</v>
      </c>
      <c r="C135" s="247" t="s">
        <v>7</v>
      </c>
      <c r="D135" s="247" t="s">
        <v>8</v>
      </c>
      <c r="E135" s="247" t="s">
        <v>9</v>
      </c>
      <c r="F135" s="247" t="s">
        <v>10</v>
      </c>
      <c r="G135" s="308"/>
      <c r="H135" s="308"/>
    </row>
    <row r="136" spans="1:12" ht="11.25" customHeight="1" x14ac:dyDescent="0.25">
      <c r="A136" s="309" t="s">
        <v>263</v>
      </c>
      <c r="B136" s="310"/>
      <c r="C136" s="311"/>
      <c r="D136" s="311"/>
      <c r="E136" s="311"/>
      <c r="F136" s="311"/>
      <c r="G136" s="310"/>
      <c r="H136" s="312"/>
    </row>
    <row r="137" spans="1:12" ht="13.5" customHeight="1" x14ac:dyDescent="0.25">
      <c r="A137" s="14" t="s">
        <v>64</v>
      </c>
      <c r="B137" s="29">
        <v>150</v>
      </c>
      <c r="C137" s="250">
        <v>8.6</v>
      </c>
      <c r="D137" s="250">
        <v>6.09</v>
      </c>
      <c r="E137" s="250">
        <v>38.64</v>
      </c>
      <c r="F137" s="250">
        <v>243.75</v>
      </c>
      <c r="G137" s="12" t="s">
        <v>65</v>
      </c>
      <c r="H137" s="30" t="s">
        <v>66</v>
      </c>
    </row>
    <row r="138" spans="1:12" ht="11.25" customHeight="1" x14ac:dyDescent="0.2">
      <c r="A138" s="27" t="s">
        <v>230</v>
      </c>
      <c r="B138" s="5">
        <v>50</v>
      </c>
      <c r="C138" s="67">
        <v>0.88</v>
      </c>
      <c r="D138" s="67">
        <v>2.5</v>
      </c>
      <c r="E138" s="67">
        <v>3.51</v>
      </c>
      <c r="F138" s="67">
        <v>40.049999999999997</v>
      </c>
      <c r="G138" s="28">
        <v>331</v>
      </c>
      <c r="H138" s="11" t="s">
        <v>231</v>
      </c>
    </row>
    <row r="139" spans="1:12" ht="11.25" customHeight="1" x14ac:dyDescent="0.2">
      <c r="A139" s="27" t="s">
        <v>233</v>
      </c>
      <c r="B139" s="5">
        <v>50</v>
      </c>
      <c r="C139" s="250">
        <v>3.95</v>
      </c>
      <c r="D139" s="250">
        <v>4.0599999999999996</v>
      </c>
      <c r="E139" s="250">
        <v>22.24</v>
      </c>
      <c r="F139" s="250">
        <v>141.5</v>
      </c>
      <c r="G139" s="28">
        <v>422</v>
      </c>
      <c r="H139" s="11" t="s">
        <v>234</v>
      </c>
    </row>
    <row r="140" spans="1:12" ht="12.75" customHeight="1" x14ac:dyDescent="0.25">
      <c r="A140" s="8" t="s">
        <v>22</v>
      </c>
      <c r="B140" s="12" t="s">
        <v>23</v>
      </c>
      <c r="C140" s="12">
        <v>7.0000000000000007E-2</v>
      </c>
      <c r="D140" s="12">
        <v>0.02</v>
      </c>
      <c r="E140" s="12">
        <v>15</v>
      </c>
      <c r="F140" s="12">
        <v>60</v>
      </c>
      <c r="G140" s="12">
        <v>685</v>
      </c>
      <c r="H140" s="34" t="s">
        <v>24</v>
      </c>
      <c r="L140" s="1" t="s">
        <v>226</v>
      </c>
    </row>
    <row r="141" spans="1:12" s="20" customFormat="1" x14ac:dyDescent="0.25">
      <c r="A141" s="16" t="s">
        <v>25</v>
      </c>
      <c r="B141" s="251"/>
      <c r="C141" s="248">
        <f>SUM(C137:C140)</f>
        <v>13.5</v>
      </c>
      <c r="D141" s="248">
        <f>SUM(D137:D140)</f>
        <v>12.669999999999998</v>
      </c>
      <c r="E141" s="248">
        <f>SUM(E137:E140)</f>
        <v>79.39</v>
      </c>
      <c r="F141" s="248">
        <f>SUM(F137:F140)</f>
        <v>485.3</v>
      </c>
      <c r="G141" s="251"/>
      <c r="H141" s="19"/>
    </row>
    <row r="142" spans="1:12" s="20" customFormat="1" x14ac:dyDescent="0.25">
      <c r="A142" s="309" t="s">
        <v>261</v>
      </c>
      <c r="B142" s="310"/>
      <c r="C142" s="311"/>
      <c r="D142" s="311"/>
      <c r="E142" s="311"/>
      <c r="F142" s="311"/>
      <c r="G142" s="310"/>
      <c r="H142" s="312"/>
    </row>
    <row r="143" spans="1:12" ht="12.6" customHeight="1" x14ac:dyDescent="0.25">
      <c r="A143" s="4" t="s">
        <v>57</v>
      </c>
      <c r="B143" s="36" t="s">
        <v>58</v>
      </c>
      <c r="C143" s="245">
        <v>1.71</v>
      </c>
      <c r="D143" s="245">
        <v>5.19</v>
      </c>
      <c r="E143" s="245">
        <v>6.89</v>
      </c>
      <c r="F143" s="245">
        <v>81.27</v>
      </c>
      <c r="G143" s="250" t="s">
        <v>59</v>
      </c>
      <c r="H143" s="8" t="s">
        <v>60</v>
      </c>
    </row>
    <row r="144" spans="1:12" ht="12.75" customHeight="1" x14ac:dyDescent="0.25">
      <c r="A144" s="23" t="s">
        <v>192</v>
      </c>
      <c r="B144" s="250">
        <v>75</v>
      </c>
      <c r="C144" s="250">
        <v>7.73</v>
      </c>
      <c r="D144" s="250">
        <v>9.5</v>
      </c>
      <c r="E144" s="250">
        <v>27.69</v>
      </c>
      <c r="F144" s="250">
        <v>225.22</v>
      </c>
      <c r="G144" s="10" t="s">
        <v>193</v>
      </c>
      <c r="H144" s="8" t="s">
        <v>194</v>
      </c>
    </row>
    <row r="145" spans="1:8" ht="12" customHeight="1" x14ac:dyDescent="0.25">
      <c r="A145" s="23" t="s">
        <v>54</v>
      </c>
      <c r="B145" s="250" t="s">
        <v>55</v>
      </c>
      <c r="C145" s="15">
        <v>0.13</v>
      </c>
      <c r="D145" s="15">
        <v>0.02</v>
      </c>
      <c r="E145" s="15">
        <v>15.2</v>
      </c>
      <c r="F145" s="15">
        <v>62</v>
      </c>
      <c r="G145" s="12">
        <v>686</v>
      </c>
      <c r="H145" s="47" t="s">
        <v>56</v>
      </c>
    </row>
    <row r="146" spans="1:8" x14ac:dyDescent="0.25">
      <c r="A146" s="14" t="s">
        <v>42</v>
      </c>
      <c r="B146" s="250">
        <v>20</v>
      </c>
      <c r="C146" s="15">
        <v>1.3</v>
      </c>
      <c r="D146" s="15">
        <v>0.2</v>
      </c>
      <c r="E146" s="15">
        <v>8.6</v>
      </c>
      <c r="F146" s="15">
        <v>43</v>
      </c>
      <c r="G146" s="250" t="s">
        <v>43</v>
      </c>
      <c r="H146" s="55" t="s">
        <v>44</v>
      </c>
    </row>
    <row r="147" spans="1:8" s="20" customFormat="1" x14ac:dyDescent="0.25">
      <c r="A147" s="16" t="s">
        <v>25</v>
      </c>
      <c r="B147" s="251"/>
      <c r="C147" s="248">
        <f>SUM(C143:C146)</f>
        <v>10.870000000000003</v>
      </c>
      <c r="D147" s="248">
        <f>SUM(D143:D146)</f>
        <v>14.91</v>
      </c>
      <c r="E147" s="248">
        <f>SUM(E143:E146)</f>
        <v>58.38</v>
      </c>
      <c r="F147" s="248">
        <f>SUM(F143:F146)</f>
        <v>411.49</v>
      </c>
      <c r="G147" s="251"/>
      <c r="H147" s="19"/>
    </row>
    <row r="148" spans="1:8" x14ac:dyDescent="0.25">
      <c r="A148" s="309" t="s">
        <v>262</v>
      </c>
      <c r="B148" s="310"/>
      <c r="C148" s="311"/>
      <c r="D148" s="311"/>
      <c r="E148" s="311"/>
      <c r="F148" s="311"/>
      <c r="G148" s="310"/>
      <c r="H148" s="312"/>
    </row>
    <row r="149" spans="1:8" s="20" customFormat="1" x14ac:dyDescent="0.25">
      <c r="A149" s="23" t="s">
        <v>192</v>
      </c>
      <c r="B149" s="66">
        <v>100</v>
      </c>
      <c r="C149" s="250">
        <v>10.3</v>
      </c>
      <c r="D149" s="250">
        <v>12.67</v>
      </c>
      <c r="E149" s="250">
        <v>36.92</v>
      </c>
      <c r="F149" s="250">
        <v>300.29000000000002</v>
      </c>
      <c r="G149" s="10" t="s">
        <v>193</v>
      </c>
      <c r="H149" s="8" t="s">
        <v>194</v>
      </c>
    </row>
    <row r="150" spans="1:8" ht="12" customHeight="1" x14ac:dyDescent="0.2">
      <c r="A150" s="4" t="s">
        <v>169</v>
      </c>
      <c r="B150" s="29">
        <v>150</v>
      </c>
      <c r="C150" s="250">
        <v>0.6</v>
      </c>
      <c r="D150" s="250">
        <v>0.6</v>
      </c>
      <c r="E150" s="250">
        <v>14.7</v>
      </c>
      <c r="F150" s="250">
        <v>70.5</v>
      </c>
      <c r="G150" s="56">
        <v>338</v>
      </c>
      <c r="H150" s="11" t="s">
        <v>225</v>
      </c>
    </row>
    <row r="151" spans="1:8" ht="14.25" customHeight="1" x14ac:dyDescent="0.25">
      <c r="A151" s="14" t="s">
        <v>67</v>
      </c>
      <c r="B151" s="22">
        <v>200</v>
      </c>
      <c r="C151" s="246">
        <v>0.14000000000000001</v>
      </c>
      <c r="D151" s="246">
        <v>0.11</v>
      </c>
      <c r="E151" s="246">
        <v>21.52</v>
      </c>
      <c r="F151" s="246">
        <v>87.59</v>
      </c>
      <c r="G151" s="15" t="s">
        <v>68</v>
      </c>
      <c r="H151" s="23" t="s">
        <v>69</v>
      </c>
    </row>
    <row r="152" spans="1:8" s="20" customFormat="1" x14ac:dyDescent="0.25">
      <c r="A152" s="16" t="s">
        <v>25</v>
      </c>
      <c r="B152" s="251"/>
      <c r="C152" s="248">
        <f>SUM(C149:C151)</f>
        <v>11.040000000000001</v>
      </c>
      <c r="D152" s="248">
        <f t="shared" ref="D152:F152" si="8">SUM(D149:D151)</f>
        <v>13.379999999999999</v>
      </c>
      <c r="E152" s="248">
        <f t="shared" si="8"/>
        <v>73.14</v>
      </c>
      <c r="F152" s="248">
        <f t="shared" si="8"/>
        <v>458.38</v>
      </c>
      <c r="G152" s="251"/>
      <c r="H152" s="19"/>
    </row>
    <row r="153" spans="1:8" x14ac:dyDescent="0.25">
      <c r="A153" s="302" t="s">
        <v>70</v>
      </c>
      <c r="B153" s="303"/>
      <c r="C153" s="303"/>
      <c r="D153" s="303"/>
      <c r="E153" s="303"/>
      <c r="F153" s="303"/>
      <c r="G153" s="303"/>
      <c r="H153" s="304"/>
    </row>
    <row r="154" spans="1:8" x14ac:dyDescent="0.25">
      <c r="A154" s="305" t="s">
        <v>2</v>
      </c>
      <c r="B154" s="302"/>
      <c r="C154" s="303"/>
      <c r="D154" s="303"/>
      <c r="E154" s="303"/>
      <c r="F154" s="303"/>
      <c r="G154" s="307" t="s">
        <v>4</v>
      </c>
      <c r="H154" s="307" t="s">
        <v>5</v>
      </c>
    </row>
    <row r="155" spans="1:8" ht="22.5" customHeight="1" x14ac:dyDescent="0.25">
      <c r="A155" s="306"/>
      <c r="B155" s="2" t="s">
        <v>6</v>
      </c>
      <c r="C155" s="247" t="s">
        <v>7</v>
      </c>
      <c r="D155" s="247" t="s">
        <v>8</v>
      </c>
      <c r="E155" s="247" t="s">
        <v>9</v>
      </c>
      <c r="F155" s="247" t="s">
        <v>10</v>
      </c>
      <c r="G155" s="308"/>
      <c r="H155" s="308"/>
    </row>
    <row r="156" spans="1:8" ht="13.5" customHeight="1" x14ac:dyDescent="0.25">
      <c r="A156" s="309" t="s">
        <v>263</v>
      </c>
      <c r="B156" s="310"/>
      <c r="C156" s="311"/>
      <c r="D156" s="311"/>
      <c r="E156" s="311"/>
      <c r="F156" s="311"/>
      <c r="G156" s="310"/>
      <c r="H156" s="312"/>
    </row>
    <row r="157" spans="1:8" s="50" customFormat="1" ht="23.25" customHeight="1" x14ac:dyDescent="0.2">
      <c r="A157" s="47" t="s">
        <v>12</v>
      </c>
      <c r="B157" s="29" t="s">
        <v>13</v>
      </c>
      <c r="C157" s="250">
        <v>5.96</v>
      </c>
      <c r="D157" s="250">
        <v>7.25</v>
      </c>
      <c r="E157" s="250">
        <v>42.89</v>
      </c>
      <c r="F157" s="250">
        <v>261</v>
      </c>
      <c r="G157" s="28" t="s">
        <v>14</v>
      </c>
      <c r="H157" s="8" t="s">
        <v>15</v>
      </c>
    </row>
    <row r="158" spans="1:8" x14ac:dyDescent="0.25">
      <c r="A158" s="8" t="s">
        <v>126</v>
      </c>
      <c r="B158" s="44">
        <v>100</v>
      </c>
      <c r="C158" s="45">
        <v>12.78</v>
      </c>
      <c r="D158" s="45">
        <v>14.16</v>
      </c>
      <c r="E158" s="45">
        <v>37.659999999999997</v>
      </c>
      <c r="F158" s="45">
        <v>333</v>
      </c>
      <c r="G158" s="25" t="s">
        <v>146</v>
      </c>
      <c r="H158" s="8" t="s">
        <v>128</v>
      </c>
    </row>
    <row r="159" spans="1:8" ht="12" customHeight="1" x14ac:dyDescent="0.25">
      <c r="A159" s="8" t="s">
        <v>22</v>
      </c>
      <c r="B159" s="12" t="s">
        <v>23</v>
      </c>
      <c r="C159" s="12">
        <v>7.0000000000000007E-2</v>
      </c>
      <c r="D159" s="12">
        <v>0.02</v>
      </c>
      <c r="E159" s="12">
        <v>15</v>
      </c>
      <c r="F159" s="12">
        <v>60</v>
      </c>
      <c r="G159" s="12">
        <v>685</v>
      </c>
      <c r="H159" s="34" t="s">
        <v>24</v>
      </c>
    </row>
    <row r="160" spans="1:8" s="20" customFormat="1" x14ac:dyDescent="0.25">
      <c r="A160" s="16" t="s">
        <v>25</v>
      </c>
      <c r="B160" s="251"/>
      <c r="C160" s="248">
        <f>SUM(C157:C159)</f>
        <v>18.809999999999999</v>
      </c>
      <c r="D160" s="248">
        <f>SUM(D157:D159)</f>
        <v>21.43</v>
      </c>
      <c r="E160" s="248">
        <f>SUM(E157:E159)</f>
        <v>95.55</v>
      </c>
      <c r="F160" s="248">
        <f>SUM(F157:F159)</f>
        <v>654</v>
      </c>
      <c r="G160" s="251"/>
      <c r="H160" s="19"/>
    </row>
    <row r="161" spans="1:8" s="20" customFormat="1" x14ac:dyDescent="0.25">
      <c r="A161" s="309" t="s">
        <v>261</v>
      </c>
      <c r="B161" s="310"/>
      <c r="C161" s="311"/>
      <c r="D161" s="311"/>
      <c r="E161" s="311"/>
      <c r="F161" s="311"/>
      <c r="G161" s="310"/>
      <c r="H161" s="312"/>
    </row>
    <row r="162" spans="1:8" ht="23.25" customHeight="1" x14ac:dyDescent="0.25">
      <c r="A162" s="14" t="s">
        <v>76</v>
      </c>
      <c r="B162" s="5" t="s">
        <v>28</v>
      </c>
      <c r="C162" s="250">
        <v>1.25</v>
      </c>
      <c r="D162" s="250">
        <v>5.4</v>
      </c>
      <c r="E162" s="250">
        <v>6.83</v>
      </c>
      <c r="F162" s="250">
        <v>80.22</v>
      </c>
      <c r="G162" s="250" t="s">
        <v>77</v>
      </c>
      <c r="H162" s="8" t="s">
        <v>78</v>
      </c>
    </row>
    <row r="163" spans="1:8" ht="12.75" customHeight="1" x14ac:dyDescent="0.2">
      <c r="A163" s="4" t="s">
        <v>210</v>
      </c>
      <c r="B163" s="250">
        <v>60</v>
      </c>
      <c r="C163" s="250">
        <v>7.38</v>
      </c>
      <c r="D163" s="250">
        <v>4.38</v>
      </c>
      <c r="E163" s="250">
        <v>23.34</v>
      </c>
      <c r="F163" s="250">
        <v>161.6</v>
      </c>
      <c r="G163" s="32">
        <v>410</v>
      </c>
      <c r="H163" s="11" t="s">
        <v>211</v>
      </c>
    </row>
    <row r="164" spans="1:8" ht="12" customHeight="1" x14ac:dyDescent="0.25">
      <c r="A164" s="8" t="s">
        <v>22</v>
      </c>
      <c r="B164" s="12" t="s">
        <v>23</v>
      </c>
      <c r="C164" s="12">
        <v>7.0000000000000007E-2</v>
      </c>
      <c r="D164" s="12">
        <v>0.02</v>
      </c>
      <c r="E164" s="12">
        <v>15</v>
      </c>
      <c r="F164" s="12">
        <v>60</v>
      </c>
      <c r="G164" s="12">
        <v>685</v>
      </c>
      <c r="H164" s="34" t="s">
        <v>24</v>
      </c>
    </row>
    <row r="165" spans="1:8" x14ac:dyDescent="0.25">
      <c r="A165" s="14" t="s">
        <v>42</v>
      </c>
      <c r="B165" s="250">
        <v>20</v>
      </c>
      <c r="C165" s="15">
        <v>1.3</v>
      </c>
      <c r="D165" s="15">
        <v>0.2</v>
      </c>
      <c r="E165" s="15">
        <v>8.6</v>
      </c>
      <c r="F165" s="15">
        <v>43</v>
      </c>
      <c r="G165" s="250" t="s">
        <v>43</v>
      </c>
      <c r="H165" s="55" t="s">
        <v>44</v>
      </c>
    </row>
    <row r="166" spans="1:8" s="20" customFormat="1" x14ac:dyDescent="0.25">
      <c r="A166" s="16" t="s">
        <v>25</v>
      </c>
      <c r="B166" s="251"/>
      <c r="C166" s="248">
        <f>SUM(C162:C165)</f>
        <v>10</v>
      </c>
      <c r="D166" s="248">
        <f>SUM(D162:D165)</f>
        <v>10</v>
      </c>
      <c r="E166" s="248">
        <f>SUM(E162:E165)</f>
        <v>53.77</v>
      </c>
      <c r="F166" s="248">
        <f>SUM(F162:F165)</f>
        <v>344.82</v>
      </c>
      <c r="G166" s="251"/>
      <c r="H166" s="19"/>
    </row>
    <row r="167" spans="1:8" x14ac:dyDescent="0.25">
      <c r="A167" s="309" t="s">
        <v>262</v>
      </c>
      <c r="B167" s="310"/>
      <c r="C167" s="311"/>
      <c r="D167" s="311"/>
      <c r="E167" s="311"/>
      <c r="F167" s="311"/>
      <c r="G167" s="310"/>
      <c r="H167" s="312"/>
    </row>
    <row r="168" spans="1:8" s="20" customFormat="1" x14ac:dyDescent="0.25">
      <c r="A168" s="8" t="s">
        <v>175</v>
      </c>
      <c r="B168" s="15">
        <v>100</v>
      </c>
      <c r="C168" s="250">
        <v>12.29</v>
      </c>
      <c r="D168" s="250">
        <v>7.3</v>
      </c>
      <c r="E168" s="6">
        <v>38.909999999999997</v>
      </c>
      <c r="F168" s="250">
        <v>269.33</v>
      </c>
      <c r="G168" s="60" t="s">
        <v>176</v>
      </c>
      <c r="H168" s="8" t="s">
        <v>177</v>
      </c>
    </row>
    <row r="169" spans="1:8" ht="14.25" customHeight="1" x14ac:dyDescent="0.25">
      <c r="A169" s="4" t="s">
        <v>137</v>
      </c>
      <c r="B169" s="15">
        <v>200</v>
      </c>
      <c r="C169" s="12">
        <v>0</v>
      </c>
      <c r="D169" s="12">
        <v>0</v>
      </c>
      <c r="E169" s="12">
        <v>19.97</v>
      </c>
      <c r="F169" s="12">
        <v>76</v>
      </c>
      <c r="G169" s="15" t="s">
        <v>138</v>
      </c>
      <c r="H169" s="8" t="s">
        <v>139</v>
      </c>
    </row>
    <row r="170" spans="1:8" ht="14.25" customHeight="1" x14ac:dyDescent="0.25">
      <c r="A170" s="16" t="s">
        <v>25</v>
      </c>
      <c r="B170" s="15"/>
      <c r="C170" s="15">
        <f>SUM(C168:C169)</f>
        <v>12.29</v>
      </c>
      <c r="D170" s="15">
        <f t="shared" ref="D170:F170" si="9">SUM(D168:D169)</f>
        <v>7.3</v>
      </c>
      <c r="E170" s="15">
        <f t="shared" si="9"/>
        <v>58.879999999999995</v>
      </c>
      <c r="F170" s="15">
        <f t="shared" si="9"/>
        <v>345.33</v>
      </c>
      <c r="G170" s="15"/>
      <c r="H170" s="8"/>
    </row>
    <row r="171" spans="1:8" x14ac:dyDescent="0.25">
      <c r="A171" s="302" t="s">
        <v>88</v>
      </c>
      <c r="B171" s="303"/>
      <c r="C171" s="303"/>
      <c r="D171" s="303"/>
      <c r="E171" s="303"/>
      <c r="F171" s="303"/>
      <c r="G171" s="303"/>
      <c r="H171" s="304"/>
    </row>
    <row r="172" spans="1:8" x14ac:dyDescent="0.25">
      <c r="A172" s="305" t="s">
        <v>2</v>
      </c>
      <c r="B172" s="302"/>
      <c r="C172" s="303"/>
      <c r="D172" s="303"/>
      <c r="E172" s="303"/>
      <c r="F172" s="303"/>
      <c r="G172" s="307" t="s">
        <v>4</v>
      </c>
      <c r="H172" s="307" t="s">
        <v>5</v>
      </c>
    </row>
    <row r="173" spans="1:8" ht="22.5" customHeight="1" x14ac:dyDescent="0.25">
      <c r="A173" s="306"/>
      <c r="B173" s="2" t="s">
        <v>6</v>
      </c>
      <c r="C173" s="247" t="s">
        <v>7</v>
      </c>
      <c r="D173" s="247" t="s">
        <v>8</v>
      </c>
      <c r="E173" s="247" t="s">
        <v>9</v>
      </c>
      <c r="F173" s="247" t="s">
        <v>10</v>
      </c>
      <c r="G173" s="308"/>
      <c r="H173" s="308"/>
    </row>
    <row r="174" spans="1:8" ht="13.5" customHeight="1" x14ac:dyDescent="0.25">
      <c r="A174" s="309" t="s">
        <v>263</v>
      </c>
      <c r="B174" s="310"/>
      <c r="C174" s="311"/>
      <c r="D174" s="311"/>
      <c r="E174" s="311"/>
      <c r="F174" s="311"/>
      <c r="G174" s="310"/>
      <c r="H174" s="312"/>
    </row>
    <row r="175" spans="1:8" ht="14.45" customHeight="1" x14ac:dyDescent="0.25">
      <c r="A175" s="8" t="s">
        <v>97</v>
      </c>
      <c r="B175" s="15">
        <v>150</v>
      </c>
      <c r="C175" s="15">
        <v>3.06</v>
      </c>
      <c r="D175" s="15">
        <v>4.8</v>
      </c>
      <c r="E175" s="15">
        <v>20.440000000000001</v>
      </c>
      <c r="F175" s="15">
        <v>137.25</v>
      </c>
      <c r="G175" s="15">
        <v>312</v>
      </c>
      <c r="H175" s="4" t="s">
        <v>98</v>
      </c>
    </row>
    <row r="176" spans="1:8" x14ac:dyDescent="0.2">
      <c r="A176" s="8" t="s">
        <v>208</v>
      </c>
      <c r="B176" s="5">
        <v>80</v>
      </c>
      <c r="C176" s="250">
        <v>6.97</v>
      </c>
      <c r="D176" s="250">
        <v>7.74</v>
      </c>
      <c r="E176" s="250">
        <v>46.47</v>
      </c>
      <c r="F176" s="250">
        <v>289.39</v>
      </c>
      <c r="G176" s="250" t="s">
        <v>185</v>
      </c>
      <c r="H176" s="11" t="s">
        <v>209</v>
      </c>
    </row>
    <row r="177" spans="1:8" ht="10.5" customHeight="1" x14ac:dyDescent="0.25">
      <c r="A177" s="8" t="s">
        <v>22</v>
      </c>
      <c r="B177" s="12" t="s">
        <v>23</v>
      </c>
      <c r="C177" s="12">
        <v>7.0000000000000007E-2</v>
      </c>
      <c r="D177" s="12">
        <v>0.02</v>
      </c>
      <c r="E177" s="12">
        <v>15</v>
      </c>
      <c r="F177" s="12">
        <v>60</v>
      </c>
      <c r="G177" s="15">
        <v>685</v>
      </c>
      <c r="H177" s="4" t="s">
        <v>24</v>
      </c>
    </row>
    <row r="178" spans="1:8" s="20" customFormat="1" x14ac:dyDescent="0.25">
      <c r="A178" s="16" t="s">
        <v>25</v>
      </c>
      <c r="B178" s="251"/>
      <c r="C178" s="248">
        <f>SUM(C175:C177)</f>
        <v>10.1</v>
      </c>
      <c r="D178" s="248">
        <f>SUM(D175:D177)</f>
        <v>12.559999999999999</v>
      </c>
      <c r="E178" s="248">
        <f>SUM(E175:E177)</f>
        <v>81.91</v>
      </c>
      <c r="F178" s="248">
        <f>SUM(F175:F177)</f>
        <v>486.64</v>
      </c>
      <c r="G178" s="251"/>
      <c r="H178" s="19"/>
    </row>
    <row r="179" spans="1:8" s="20" customFormat="1" x14ac:dyDescent="0.25">
      <c r="A179" s="309" t="s">
        <v>261</v>
      </c>
      <c r="B179" s="310"/>
      <c r="C179" s="311"/>
      <c r="D179" s="311"/>
      <c r="E179" s="311"/>
      <c r="F179" s="311"/>
      <c r="G179" s="310"/>
      <c r="H179" s="312"/>
    </row>
    <row r="180" spans="1:8" s="256" customFormat="1" x14ac:dyDescent="0.25">
      <c r="A180" s="252" t="s">
        <v>27</v>
      </c>
      <c r="B180" s="262" t="s">
        <v>28</v>
      </c>
      <c r="C180" s="266">
        <v>1.6</v>
      </c>
      <c r="D180" s="266">
        <v>5.3</v>
      </c>
      <c r="E180" s="266">
        <v>8.4</v>
      </c>
      <c r="F180" s="266">
        <v>87.5</v>
      </c>
      <c r="G180" s="254" t="s">
        <v>29</v>
      </c>
      <c r="H180" s="263" t="s">
        <v>30</v>
      </c>
    </row>
    <row r="181" spans="1:8" ht="12.75" customHeight="1" x14ac:dyDescent="0.2">
      <c r="A181" s="8" t="s">
        <v>166</v>
      </c>
      <c r="B181" s="9">
        <v>60</v>
      </c>
      <c r="C181" s="250">
        <v>5.86</v>
      </c>
      <c r="D181" s="250">
        <v>6.96</v>
      </c>
      <c r="E181" s="250">
        <v>17.54</v>
      </c>
      <c r="F181" s="250">
        <v>158.41</v>
      </c>
      <c r="G181" s="10" t="s">
        <v>167</v>
      </c>
      <c r="H181" s="11" t="s">
        <v>168</v>
      </c>
    </row>
    <row r="182" spans="1:8" ht="12" customHeight="1" x14ac:dyDescent="0.25">
      <c r="A182" s="23" t="s">
        <v>54</v>
      </c>
      <c r="B182" s="250" t="s">
        <v>55</v>
      </c>
      <c r="C182" s="15">
        <v>0.13</v>
      </c>
      <c r="D182" s="15">
        <v>0.02</v>
      </c>
      <c r="E182" s="15">
        <v>15.2</v>
      </c>
      <c r="F182" s="15">
        <v>62</v>
      </c>
      <c r="G182" s="12">
        <v>686</v>
      </c>
      <c r="H182" s="47" t="s">
        <v>56</v>
      </c>
    </row>
    <row r="183" spans="1:8" x14ac:dyDescent="0.25">
      <c r="A183" s="14" t="s">
        <v>42</v>
      </c>
      <c r="B183" s="250">
        <v>20</v>
      </c>
      <c r="C183" s="15">
        <v>1.3</v>
      </c>
      <c r="D183" s="15">
        <v>0.2</v>
      </c>
      <c r="E183" s="15">
        <v>8.6</v>
      </c>
      <c r="F183" s="15">
        <v>43</v>
      </c>
      <c r="G183" s="250" t="s">
        <v>43</v>
      </c>
      <c r="H183" s="55" t="s">
        <v>44</v>
      </c>
    </row>
    <row r="184" spans="1:8" s="20" customFormat="1" x14ac:dyDescent="0.25">
      <c r="A184" s="16" t="s">
        <v>25</v>
      </c>
      <c r="B184" s="251"/>
      <c r="C184" s="248">
        <f>SUM(C180:C183)</f>
        <v>8.89</v>
      </c>
      <c r="D184" s="248">
        <f>SUM(D180:D183)</f>
        <v>12.479999999999999</v>
      </c>
      <c r="E184" s="248">
        <f>SUM(E180:E183)</f>
        <v>49.74</v>
      </c>
      <c r="F184" s="248">
        <f>SUM(F180:F183)</f>
        <v>350.90999999999997</v>
      </c>
      <c r="G184" s="251"/>
      <c r="H184" s="19"/>
    </row>
    <row r="185" spans="1:8" s="20" customFormat="1" x14ac:dyDescent="0.25">
      <c r="A185" s="309" t="s">
        <v>264</v>
      </c>
      <c r="B185" s="310"/>
      <c r="C185" s="311"/>
      <c r="D185" s="311"/>
      <c r="E185" s="311"/>
      <c r="F185" s="311"/>
      <c r="G185" s="310"/>
      <c r="H185" s="312"/>
    </row>
    <row r="186" spans="1:8" x14ac:dyDescent="0.25">
      <c r="A186" s="8" t="s">
        <v>166</v>
      </c>
      <c r="B186" s="5">
        <v>100</v>
      </c>
      <c r="C186" s="250">
        <v>9.77</v>
      </c>
      <c r="D186" s="250">
        <v>11.6</v>
      </c>
      <c r="E186" s="250">
        <v>29.23</v>
      </c>
      <c r="F186" s="250">
        <v>264.02</v>
      </c>
      <c r="G186" s="15" t="s">
        <v>167</v>
      </c>
      <c r="H186" s="8" t="s">
        <v>168</v>
      </c>
    </row>
    <row r="187" spans="1:8" x14ac:dyDescent="0.25">
      <c r="A187" s="4" t="s">
        <v>102</v>
      </c>
      <c r="B187" s="12">
        <v>200</v>
      </c>
      <c r="C187" s="246">
        <v>0.33</v>
      </c>
      <c r="D187" s="246">
        <v>0</v>
      </c>
      <c r="E187" s="246">
        <v>22.78</v>
      </c>
      <c r="F187" s="246">
        <v>94.44</v>
      </c>
      <c r="G187" s="10" t="s">
        <v>103</v>
      </c>
      <c r="H187" s="8" t="s">
        <v>104</v>
      </c>
    </row>
    <row r="188" spans="1:8" s="20" customFormat="1" x14ac:dyDescent="0.25">
      <c r="A188" s="16" t="s">
        <v>25</v>
      </c>
      <c r="B188" s="251"/>
      <c r="C188" s="248">
        <f>SUM(C186:C187)</f>
        <v>10.1</v>
      </c>
      <c r="D188" s="248">
        <f t="shared" ref="D188:F188" si="10">SUM(D186:D187)</f>
        <v>11.6</v>
      </c>
      <c r="E188" s="248">
        <f t="shared" si="10"/>
        <v>52.010000000000005</v>
      </c>
      <c r="F188" s="248">
        <f t="shared" si="10"/>
        <v>358.46</v>
      </c>
      <c r="G188" s="251"/>
      <c r="H188" s="19"/>
    </row>
    <row r="189" spans="1:8" x14ac:dyDescent="0.25">
      <c r="A189" s="317" t="s">
        <v>105</v>
      </c>
      <c r="B189" s="317"/>
      <c r="C189" s="317"/>
      <c r="D189" s="317"/>
      <c r="E189" s="317"/>
      <c r="F189" s="317"/>
      <c r="G189" s="317"/>
      <c r="H189" s="317"/>
    </row>
    <row r="190" spans="1:8" x14ac:dyDescent="0.25">
      <c r="A190" s="305" t="s">
        <v>2</v>
      </c>
      <c r="B190" s="302"/>
      <c r="C190" s="303"/>
      <c r="D190" s="303"/>
      <c r="E190" s="303"/>
      <c r="F190" s="303"/>
      <c r="G190" s="307" t="s">
        <v>4</v>
      </c>
      <c r="H190" s="307" t="s">
        <v>5</v>
      </c>
    </row>
    <row r="191" spans="1:8" ht="21" customHeight="1" x14ac:dyDescent="0.25">
      <c r="A191" s="306"/>
      <c r="B191" s="2" t="s">
        <v>6</v>
      </c>
      <c r="C191" s="247" t="s">
        <v>7</v>
      </c>
      <c r="D191" s="247" t="s">
        <v>8</v>
      </c>
      <c r="E191" s="247" t="s">
        <v>9</v>
      </c>
      <c r="F191" s="247" t="s">
        <v>10</v>
      </c>
      <c r="G191" s="308"/>
      <c r="H191" s="308"/>
    </row>
    <row r="192" spans="1:8" ht="12" customHeight="1" x14ac:dyDescent="0.25">
      <c r="A192" s="309" t="s">
        <v>263</v>
      </c>
      <c r="B192" s="310"/>
      <c r="C192" s="311"/>
      <c r="D192" s="311"/>
      <c r="E192" s="311"/>
      <c r="F192" s="311"/>
      <c r="G192" s="310"/>
      <c r="H192" s="312"/>
    </row>
    <row r="193" spans="1:8" ht="11.25" customHeight="1" x14ac:dyDescent="0.25">
      <c r="A193" s="8" t="s">
        <v>82</v>
      </c>
      <c r="B193" s="5">
        <v>150</v>
      </c>
      <c r="C193" s="250">
        <v>3.65</v>
      </c>
      <c r="D193" s="250">
        <v>5.37</v>
      </c>
      <c r="E193" s="250">
        <v>36.68</v>
      </c>
      <c r="F193" s="250">
        <v>209.7</v>
      </c>
      <c r="G193" s="35" t="s">
        <v>83</v>
      </c>
      <c r="H193" s="23" t="s">
        <v>84</v>
      </c>
    </row>
    <row r="194" spans="1:8" x14ac:dyDescent="0.2">
      <c r="A194" s="34" t="s">
        <v>227</v>
      </c>
      <c r="B194" s="5">
        <v>50</v>
      </c>
      <c r="C194" s="250">
        <v>0.55000000000000004</v>
      </c>
      <c r="D194" s="250">
        <v>1</v>
      </c>
      <c r="E194" s="250">
        <v>3.1</v>
      </c>
      <c r="F194" s="250">
        <v>24</v>
      </c>
      <c r="G194" s="59" t="s">
        <v>228</v>
      </c>
      <c r="H194" s="11" t="s">
        <v>229</v>
      </c>
    </row>
    <row r="195" spans="1:8" ht="12.75" customHeight="1" x14ac:dyDescent="0.2">
      <c r="A195" s="4" t="s">
        <v>210</v>
      </c>
      <c r="B195" s="250">
        <v>60</v>
      </c>
      <c r="C195" s="250">
        <v>7.38</v>
      </c>
      <c r="D195" s="250">
        <v>4.38</v>
      </c>
      <c r="E195" s="250">
        <v>23.34</v>
      </c>
      <c r="F195" s="250">
        <v>161.6</v>
      </c>
      <c r="G195" s="32">
        <v>410</v>
      </c>
      <c r="H195" s="11" t="s">
        <v>211</v>
      </c>
    </row>
    <row r="196" spans="1:8" ht="10.5" customHeight="1" x14ac:dyDescent="0.25">
      <c r="A196" s="8" t="s">
        <v>22</v>
      </c>
      <c r="B196" s="12" t="s">
        <v>23</v>
      </c>
      <c r="C196" s="12">
        <v>7.0000000000000007E-2</v>
      </c>
      <c r="D196" s="12">
        <v>0.02</v>
      </c>
      <c r="E196" s="12">
        <v>15</v>
      </c>
      <c r="F196" s="12">
        <v>60</v>
      </c>
      <c r="G196" s="15">
        <v>685</v>
      </c>
      <c r="H196" s="4" t="s">
        <v>24</v>
      </c>
    </row>
    <row r="197" spans="1:8" s="20" customFormat="1" x14ac:dyDescent="0.25">
      <c r="A197" s="16" t="s">
        <v>25</v>
      </c>
      <c r="B197" s="251"/>
      <c r="C197" s="248">
        <f>SUM(C193:C196)</f>
        <v>11.65</v>
      </c>
      <c r="D197" s="248">
        <f>SUM(D193:D196)</f>
        <v>10.77</v>
      </c>
      <c r="E197" s="248">
        <f>SUM(E193:E196)</f>
        <v>78.12</v>
      </c>
      <c r="F197" s="248">
        <f>SUM(F193:F196)</f>
        <v>455.29999999999995</v>
      </c>
      <c r="G197" s="251"/>
      <c r="H197" s="19"/>
    </row>
    <row r="198" spans="1:8" s="20" customFormat="1" x14ac:dyDescent="0.25">
      <c r="A198" s="309" t="s">
        <v>261</v>
      </c>
      <c r="B198" s="310"/>
      <c r="C198" s="311"/>
      <c r="D198" s="311"/>
      <c r="E198" s="311"/>
      <c r="F198" s="311"/>
      <c r="G198" s="310"/>
      <c r="H198" s="312"/>
    </row>
    <row r="199" spans="1:8" s="256" customFormat="1" ht="24.75" customHeight="1" x14ac:dyDescent="0.25">
      <c r="A199" s="252" t="s">
        <v>258</v>
      </c>
      <c r="B199" s="257">
        <v>200</v>
      </c>
      <c r="C199" s="254">
        <v>1.62</v>
      </c>
      <c r="D199" s="254">
        <v>2.19</v>
      </c>
      <c r="E199" s="254">
        <v>12.81</v>
      </c>
      <c r="F199" s="254">
        <v>77.13</v>
      </c>
      <c r="G199" s="258" t="s">
        <v>259</v>
      </c>
      <c r="H199" s="263" t="s">
        <v>260</v>
      </c>
    </row>
    <row r="200" spans="1:8" ht="13.5" customHeight="1" x14ac:dyDescent="0.25">
      <c r="A200" s="23" t="s">
        <v>180</v>
      </c>
      <c r="B200" s="5">
        <v>80</v>
      </c>
      <c r="C200" s="250">
        <v>8.2200000000000006</v>
      </c>
      <c r="D200" s="250">
        <v>10.3</v>
      </c>
      <c r="E200" s="6">
        <v>21.86</v>
      </c>
      <c r="F200" s="250">
        <v>212.8</v>
      </c>
      <c r="G200" s="15">
        <v>420</v>
      </c>
      <c r="H200" s="8" t="s">
        <v>181</v>
      </c>
    </row>
    <row r="201" spans="1:8" ht="10.5" customHeight="1" x14ac:dyDescent="0.25">
      <c r="A201" s="8" t="s">
        <v>22</v>
      </c>
      <c r="B201" s="12" t="s">
        <v>23</v>
      </c>
      <c r="C201" s="12">
        <v>7.0000000000000007E-2</v>
      </c>
      <c r="D201" s="12">
        <v>0.02</v>
      </c>
      <c r="E201" s="12">
        <v>15</v>
      </c>
      <c r="F201" s="12">
        <v>60</v>
      </c>
      <c r="G201" s="15">
        <v>685</v>
      </c>
      <c r="H201" s="4" t="s">
        <v>24</v>
      </c>
    </row>
    <row r="202" spans="1:8" x14ac:dyDescent="0.25">
      <c r="A202" s="14" t="s">
        <v>42</v>
      </c>
      <c r="B202" s="250">
        <v>20</v>
      </c>
      <c r="C202" s="15">
        <v>1.3</v>
      </c>
      <c r="D202" s="15">
        <v>0.2</v>
      </c>
      <c r="E202" s="15">
        <v>8.6</v>
      </c>
      <c r="F202" s="15">
        <v>43</v>
      </c>
      <c r="G202" s="250" t="s">
        <v>43</v>
      </c>
      <c r="H202" s="55" t="s">
        <v>44</v>
      </c>
    </row>
    <row r="203" spans="1:8" s="20" customFormat="1" x14ac:dyDescent="0.25">
      <c r="A203" s="16" t="s">
        <v>25</v>
      </c>
      <c r="B203" s="251"/>
      <c r="C203" s="248">
        <f>SUM(C199:C202)</f>
        <v>11.21</v>
      </c>
      <c r="D203" s="248">
        <f>SUM(D199:D202)</f>
        <v>12.709999999999999</v>
      </c>
      <c r="E203" s="248">
        <f>SUM(E199:E202)</f>
        <v>58.27</v>
      </c>
      <c r="F203" s="248">
        <f>SUM(F199:F202)</f>
        <v>392.93</v>
      </c>
      <c r="G203" s="251"/>
      <c r="H203" s="19"/>
    </row>
    <row r="204" spans="1:8" ht="13.5" customHeight="1" x14ac:dyDescent="0.25">
      <c r="A204" s="309" t="s">
        <v>264</v>
      </c>
      <c r="B204" s="310"/>
      <c r="C204" s="311"/>
      <c r="D204" s="311"/>
      <c r="E204" s="311"/>
      <c r="F204" s="311"/>
      <c r="G204" s="310"/>
      <c r="H204" s="312"/>
    </row>
    <row r="205" spans="1:8" x14ac:dyDescent="0.2">
      <c r="A205" s="14" t="s">
        <v>232</v>
      </c>
      <c r="B205" s="29">
        <v>100</v>
      </c>
      <c r="C205" s="250">
        <v>10.27</v>
      </c>
      <c r="D205" s="250">
        <v>12.88</v>
      </c>
      <c r="E205" s="250">
        <v>27.33</v>
      </c>
      <c r="F205" s="250">
        <v>266</v>
      </c>
      <c r="G205" s="28">
        <v>420</v>
      </c>
      <c r="H205" s="11" t="s">
        <v>181</v>
      </c>
    </row>
    <row r="206" spans="1:8" ht="13.5" customHeight="1" x14ac:dyDescent="0.25">
      <c r="A206" s="4" t="s">
        <v>39</v>
      </c>
      <c r="B206" s="12">
        <v>200</v>
      </c>
      <c r="C206" s="246">
        <v>0.15</v>
      </c>
      <c r="D206" s="246">
        <v>0.06</v>
      </c>
      <c r="E206" s="246">
        <v>20.65</v>
      </c>
      <c r="F206" s="246">
        <v>82.9</v>
      </c>
      <c r="G206" s="250" t="s">
        <v>40</v>
      </c>
      <c r="H206" s="8" t="s">
        <v>41</v>
      </c>
    </row>
    <row r="207" spans="1:8" s="20" customFormat="1" x14ac:dyDescent="0.25">
      <c r="A207" s="16" t="s">
        <v>25</v>
      </c>
      <c r="B207" s="251"/>
      <c r="C207" s="248">
        <f>SUM(C205:C206)</f>
        <v>10.42</v>
      </c>
      <c r="D207" s="248">
        <f t="shared" ref="D207:F207" si="11">SUM(D205:D206)</f>
        <v>12.940000000000001</v>
      </c>
      <c r="E207" s="248">
        <f t="shared" si="11"/>
        <v>47.98</v>
      </c>
      <c r="F207" s="248">
        <f t="shared" si="11"/>
        <v>348.9</v>
      </c>
      <c r="G207" s="251"/>
      <c r="H207" s="19"/>
    </row>
    <row r="208" spans="1:8" x14ac:dyDescent="0.25">
      <c r="A208" s="302" t="s">
        <v>119</v>
      </c>
      <c r="B208" s="303"/>
      <c r="C208" s="303"/>
      <c r="D208" s="303"/>
      <c r="E208" s="303"/>
      <c r="F208" s="303"/>
      <c r="G208" s="303"/>
      <c r="H208" s="304"/>
    </row>
    <row r="209" spans="1:8" x14ac:dyDescent="0.25">
      <c r="A209" s="305" t="s">
        <v>2</v>
      </c>
      <c r="B209" s="302"/>
      <c r="C209" s="303"/>
      <c r="D209" s="303"/>
      <c r="E209" s="303"/>
      <c r="F209" s="303"/>
      <c r="G209" s="307" t="s">
        <v>4</v>
      </c>
      <c r="H209" s="307" t="s">
        <v>5</v>
      </c>
    </row>
    <row r="210" spans="1:8" ht="21.75" customHeight="1" x14ac:dyDescent="0.25">
      <c r="A210" s="306"/>
      <c r="B210" s="2" t="s">
        <v>6</v>
      </c>
      <c r="C210" s="247" t="s">
        <v>7</v>
      </c>
      <c r="D210" s="247" t="s">
        <v>8</v>
      </c>
      <c r="E210" s="247" t="s">
        <v>9</v>
      </c>
      <c r="F210" s="247" t="s">
        <v>10</v>
      </c>
      <c r="G210" s="308"/>
      <c r="H210" s="308"/>
    </row>
    <row r="211" spans="1:8" ht="11.25" customHeight="1" x14ac:dyDescent="0.25">
      <c r="A211" s="309" t="s">
        <v>238</v>
      </c>
      <c r="B211" s="310"/>
      <c r="C211" s="311"/>
      <c r="D211" s="311"/>
      <c r="E211" s="311"/>
      <c r="F211" s="311"/>
      <c r="G211" s="310"/>
      <c r="H211" s="312"/>
    </row>
    <row r="212" spans="1:8" ht="23.25" customHeight="1" x14ac:dyDescent="0.25">
      <c r="A212" s="41" t="s">
        <v>123</v>
      </c>
      <c r="B212" s="250" t="s">
        <v>13</v>
      </c>
      <c r="C212" s="250">
        <v>8.6</v>
      </c>
      <c r="D212" s="250">
        <v>7.46</v>
      </c>
      <c r="E212" s="250">
        <v>44.26</v>
      </c>
      <c r="F212" s="250">
        <v>279</v>
      </c>
      <c r="G212" s="28" t="s">
        <v>124</v>
      </c>
      <c r="H212" s="63" t="s">
        <v>125</v>
      </c>
    </row>
    <row r="213" spans="1:8" ht="13.5" customHeight="1" x14ac:dyDescent="0.25">
      <c r="A213" s="51" t="s">
        <v>16</v>
      </c>
      <c r="B213" s="39">
        <v>20</v>
      </c>
      <c r="C213" s="53">
        <v>4.6399999999999997</v>
      </c>
      <c r="D213" s="15">
        <v>5.9</v>
      </c>
      <c r="E213" s="15">
        <v>0</v>
      </c>
      <c r="F213" s="15">
        <v>72</v>
      </c>
      <c r="G213" s="245" t="s">
        <v>17</v>
      </c>
      <c r="H213" s="51" t="s">
        <v>18</v>
      </c>
    </row>
    <row r="214" spans="1:8" x14ac:dyDescent="0.25">
      <c r="A214" s="14" t="s">
        <v>45</v>
      </c>
      <c r="B214" s="15">
        <v>20</v>
      </c>
      <c r="C214" s="15">
        <v>1.6</v>
      </c>
      <c r="D214" s="15">
        <v>0.2</v>
      </c>
      <c r="E214" s="53">
        <v>10.199999999999999</v>
      </c>
      <c r="F214" s="15">
        <v>50</v>
      </c>
      <c r="G214" s="15" t="s">
        <v>43</v>
      </c>
      <c r="H214" s="8" t="s">
        <v>46</v>
      </c>
    </row>
    <row r="215" spans="1:8" ht="12" customHeight="1" x14ac:dyDescent="0.25">
      <c r="A215" s="8" t="s">
        <v>22</v>
      </c>
      <c r="B215" s="12" t="s">
        <v>23</v>
      </c>
      <c r="C215" s="12">
        <v>7.0000000000000007E-2</v>
      </c>
      <c r="D215" s="12">
        <v>0.02</v>
      </c>
      <c r="E215" s="12">
        <v>15</v>
      </c>
      <c r="F215" s="12">
        <v>60</v>
      </c>
      <c r="G215" s="15">
        <v>685</v>
      </c>
      <c r="H215" s="4" t="s">
        <v>24</v>
      </c>
    </row>
    <row r="216" spans="1:8" s="20" customFormat="1" x14ac:dyDescent="0.25">
      <c r="A216" s="16" t="s">
        <v>25</v>
      </c>
      <c r="B216" s="251"/>
      <c r="C216" s="248">
        <f>SUM(C212:C215)</f>
        <v>14.909999999999998</v>
      </c>
      <c r="D216" s="248">
        <f>SUM(D212:D215)</f>
        <v>13.579999999999998</v>
      </c>
      <c r="E216" s="248">
        <f>SUM(E212:E215)</f>
        <v>69.459999999999994</v>
      </c>
      <c r="F216" s="248">
        <f>SUM(F212:F215)</f>
        <v>461</v>
      </c>
      <c r="G216" s="251"/>
      <c r="H216" s="19"/>
    </row>
    <row r="217" spans="1:8" x14ac:dyDescent="0.25">
      <c r="A217" s="309" t="s">
        <v>261</v>
      </c>
      <c r="B217" s="310"/>
      <c r="C217" s="311"/>
      <c r="D217" s="311"/>
      <c r="E217" s="311"/>
      <c r="F217" s="311"/>
      <c r="G217" s="310"/>
      <c r="H217" s="312"/>
    </row>
    <row r="218" spans="1:8" s="256" customFormat="1" ht="12.75" customHeight="1" x14ac:dyDescent="0.25">
      <c r="A218" s="252" t="s">
        <v>241</v>
      </c>
      <c r="B218" s="253">
        <v>200</v>
      </c>
      <c r="C218" s="254">
        <v>4.4000000000000004</v>
      </c>
      <c r="D218" s="254">
        <v>4.2</v>
      </c>
      <c r="E218" s="254">
        <v>13.2</v>
      </c>
      <c r="F218" s="254">
        <v>118.6</v>
      </c>
      <c r="G218" s="255" t="s">
        <v>242</v>
      </c>
      <c r="H218" s="252" t="s">
        <v>243</v>
      </c>
    </row>
    <row r="219" spans="1:8" x14ac:dyDescent="0.2">
      <c r="A219" s="14" t="s">
        <v>212</v>
      </c>
      <c r="B219" s="250">
        <v>60</v>
      </c>
      <c r="C219" s="250">
        <v>3.46</v>
      </c>
      <c r="D219" s="250">
        <v>1.49</v>
      </c>
      <c r="E219" s="250">
        <v>28.73</v>
      </c>
      <c r="F219" s="250">
        <v>141.6</v>
      </c>
      <c r="G219" s="250" t="s">
        <v>213</v>
      </c>
      <c r="H219" s="11" t="s">
        <v>186</v>
      </c>
    </row>
    <row r="220" spans="1:8" ht="12" customHeight="1" x14ac:dyDescent="0.25">
      <c r="A220" s="23" t="s">
        <v>54</v>
      </c>
      <c r="B220" s="250" t="s">
        <v>55</v>
      </c>
      <c r="C220" s="15">
        <v>0.13</v>
      </c>
      <c r="D220" s="15">
        <v>0.02</v>
      </c>
      <c r="E220" s="15">
        <v>15.2</v>
      </c>
      <c r="F220" s="15">
        <v>62</v>
      </c>
      <c r="G220" s="12">
        <v>686</v>
      </c>
      <c r="H220" s="47" t="s">
        <v>56</v>
      </c>
    </row>
    <row r="221" spans="1:8" x14ac:dyDescent="0.25">
      <c r="A221" s="14" t="s">
        <v>42</v>
      </c>
      <c r="B221" s="250">
        <v>20</v>
      </c>
      <c r="C221" s="15">
        <v>1.3</v>
      </c>
      <c r="D221" s="15">
        <v>0.2</v>
      </c>
      <c r="E221" s="15">
        <v>8.6</v>
      </c>
      <c r="F221" s="15">
        <v>43</v>
      </c>
      <c r="G221" s="250" t="s">
        <v>43</v>
      </c>
      <c r="H221" s="55" t="s">
        <v>44</v>
      </c>
    </row>
    <row r="222" spans="1:8" s="20" customFormat="1" x14ac:dyDescent="0.25">
      <c r="A222" s="16" t="s">
        <v>25</v>
      </c>
      <c r="B222" s="251"/>
      <c r="C222" s="248">
        <f>SUM(C218:C221)</f>
        <v>9.2900000000000009</v>
      </c>
      <c r="D222" s="248">
        <f>SUM(D218:D221)</f>
        <v>5.91</v>
      </c>
      <c r="E222" s="248">
        <f>SUM(E218:E221)</f>
        <v>65.72999999999999</v>
      </c>
      <c r="F222" s="248">
        <f>SUM(F218:F221)</f>
        <v>365.2</v>
      </c>
      <c r="G222" s="251"/>
      <c r="H222" s="19"/>
    </row>
    <row r="223" spans="1:8" x14ac:dyDescent="0.25">
      <c r="A223" s="309" t="s">
        <v>264</v>
      </c>
      <c r="B223" s="310"/>
      <c r="C223" s="311"/>
      <c r="D223" s="311"/>
      <c r="E223" s="311"/>
      <c r="F223" s="311"/>
      <c r="G223" s="310"/>
      <c r="H223" s="312"/>
    </row>
    <row r="224" spans="1:8" s="20" customFormat="1" x14ac:dyDescent="0.25">
      <c r="A224" s="8" t="s">
        <v>126</v>
      </c>
      <c r="B224" s="5">
        <v>100</v>
      </c>
      <c r="C224" s="45">
        <v>12.78</v>
      </c>
      <c r="D224" s="45">
        <v>14.16</v>
      </c>
      <c r="E224" s="45">
        <v>37.659999999999997</v>
      </c>
      <c r="F224" s="45">
        <v>333</v>
      </c>
      <c r="G224" s="25" t="s">
        <v>146</v>
      </c>
      <c r="H224" s="8" t="s">
        <v>128</v>
      </c>
    </row>
    <row r="225" spans="1:8" ht="15.75" customHeight="1" x14ac:dyDescent="0.25">
      <c r="A225" s="27" t="s">
        <v>85</v>
      </c>
      <c r="B225" s="10">
        <v>200</v>
      </c>
      <c r="C225" s="24">
        <v>0.76</v>
      </c>
      <c r="D225" s="24">
        <v>0.04</v>
      </c>
      <c r="E225" s="24">
        <v>20.22</v>
      </c>
      <c r="F225" s="24">
        <v>85.51</v>
      </c>
      <c r="G225" s="250" t="s">
        <v>86</v>
      </c>
      <c r="H225" s="8" t="s">
        <v>87</v>
      </c>
    </row>
    <row r="226" spans="1:8" s="20" customFormat="1" x14ac:dyDescent="0.25">
      <c r="A226" s="16" t="s">
        <v>25</v>
      </c>
      <c r="B226" s="251"/>
      <c r="C226" s="248">
        <f>SUM(C224:C225)</f>
        <v>13.54</v>
      </c>
      <c r="D226" s="248">
        <f t="shared" ref="D226:F226" si="12">SUM(D224:D225)</f>
        <v>14.2</v>
      </c>
      <c r="E226" s="248">
        <f t="shared" si="12"/>
        <v>57.879999999999995</v>
      </c>
      <c r="F226" s="248">
        <f t="shared" si="12"/>
        <v>418.51</v>
      </c>
      <c r="G226" s="251"/>
      <c r="H226" s="19"/>
    </row>
  </sheetData>
  <mergeCells count="98">
    <mergeCell ref="A5:H5"/>
    <mergeCell ref="A11:H11"/>
    <mergeCell ref="A17:H17"/>
    <mergeCell ref="A21:H21"/>
    <mergeCell ref="A1:H1"/>
    <mergeCell ref="A2:H2"/>
    <mergeCell ref="A3:A4"/>
    <mergeCell ref="B3:F3"/>
    <mergeCell ref="G3:G4"/>
    <mergeCell ref="H3:H4"/>
    <mergeCell ref="A22:A23"/>
    <mergeCell ref="B22:F22"/>
    <mergeCell ref="G22:G23"/>
    <mergeCell ref="H22:H23"/>
    <mergeCell ref="A24:H24"/>
    <mergeCell ref="A43:H43"/>
    <mergeCell ref="A48:H48"/>
    <mergeCell ref="A54:H54"/>
    <mergeCell ref="A58:H58"/>
    <mergeCell ref="A29:H29"/>
    <mergeCell ref="A35:H35"/>
    <mergeCell ref="A40:H40"/>
    <mergeCell ref="A41:A42"/>
    <mergeCell ref="B41:F41"/>
    <mergeCell ref="G41:G42"/>
    <mergeCell ref="H41:H42"/>
    <mergeCell ref="A59:A60"/>
    <mergeCell ref="B59:F59"/>
    <mergeCell ref="G59:G60"/>
    <mergeCell ref="H59:H60"/>
    <mergeCell ref="A61:H61"/>
    <mergeCell ref="A80:H80"/>
    <mergeCell ref="A86:H86"/>
    <mergeCell ref="A92:H92"/>
    <mergeCell ref="A96:H96"/>
    <mergeCell ref="A67:H67"/>
    <mergeCell ref="A73:H73"/>
    <mergeCell ref="A77:H77"/>
    <mergeCell ref="A78:A79"/>
    <mergeCell ref="B78:F78"/>
    <mergeCell ref="G78:G79"/>
    <mergeCell ref="H78:H79"/>
    <mergeCell ref="A97:A98"/>
    <mergeCell ref="B97:F97"/>
    <mergeCell ref="G97:G98"/>
    <mergeCell ref="H97:H98"/>
    <mergeCell ref="A99:H99"/>
    <mergeCell ref="A118:H118"/>
    <mergeCell ref="A123:H123"/>
    <mergeCell ref="A129:H129"/>
    <mergeCell ref="A133:H133"/>
    <mergeCell ref="A104:H104"/>
    <mergeCell ref="A110:H110"/>
    <mergeCell ref="A114:H114"/>
    <mergeCell ref="A115:H115"/>
    <mergeCell ref="A116:A117"/>
    <mergeCell ref="B116:F116"/>
    <mergeCell ref="G116:G117"/>
    <mergeCell ref="H116:H117"/>
    <mergeCell ref="A134:A135"/>
    <mergeCell ref="B134:F134"/>
    <mergeCell ref="G134:G135"/>
    <mergeCell ref="H134:H135"/>
    <mergeCell ref="A136:H136"/>
    <mergeCell ref="A156:H156"/>
    <mergeCell ref="A161:H161"/>
    <mergeCell ref="A167:H167"/>
    <mergeCell ref="A171:H171"/>
    <mergeCell ref="A142:H142"/>
    <mergeCell ref="A148:H148"/>
    <mergeCell ref="A153:H153"/>
    <mergeCell ref="A154:A155"/>
    <mergeCell ref="B154:F154"/>
    <mergeCell ref="G154:G155"/>
    <mergeCell ref="H154:H155"/>
    <mergeCell ref="A172:A173"/>
    <mergeCell ref="B172:F172"/>
    <mergeCell ref="G172:G173"/>
    <mergeCell ref="H172:H173"/>
    <mergeCell ref="A174:H174"/>
    <mergeCell ref="A192:H192"/>
    <mergeCell ref="A198:H198"/>
    <mergeCell ref="A204:H204"/>
    <mergeCell ref="A208:H208"/>
    <mergeCell ref="A179:H179"/>
    <mergeCell ref="A185:H185"/>
    <mergeCell ref="A189:H189"/>
    <mergeCell ref="A190:A191"/>
    <mergeCell ref="B190:F190"/>
    <mergeCell ref="G190:G191"/>
    <mergeCell ref="H190:H191"/>
    <mergeCell ref="A217:H217"/>
    <mergeCell ref="A223:H223"/>
    <mergeCell ref="A209:A210"/>
    <mergeCell ref="B209:F209"/>
    <mergeCell ref="G209:G210"/>
    <mergeCell ref="H209:H210"/>
    <mergeCell ref="A211:H211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20FF-7575-4D3E-9B29-25E76F9036B9}">
  <dimension ref="A1:M186"/>
  <sheetViews>
    <sheetView zoomScale="130" zoomScaleNormal="130" workbookViewId="0">
      <selection activeCell="P25" sqref="P25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1" customWidth="1"/>
    <col min="5" max="5" width="9.28515625" style="1" customWidth="1"/>
    <col min="6" max="6" width="7.5703125" style="1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ht="18" customHeight="1" x14ac:dyDescent="0.25">
      <c r="A1" s="314" t="s">
        <v>237</v>
      </c>
      <c r="B1" s="315"/>
      <c r="C1" s="315"/>
      <c r="D1" s="315"/>
      <c r="E1" s="315"/>
      <c r="F1" s="315"/>
      <c r="G1" s="315"/>
      <c r="H1" s="316"/>
    </row>
    <row r="2" spans="1:8" ht="12.75" customHeight="1" x14ac:dyDescent="0.25">
      <c r="A2" s="314" t="s">
        <v>0</v>
      </c>
      <c r="B2" s="315"/>
      <c r="C2" s="315"/>
      <c r="D2" s="315"/>
      <c r="E2" s="315"/>
      <c r="F2" s="315"/>
      <c r="G2" s="315"/>
      <c r="H2" s="316"/>
    </row>
    <row r="3" spans="1:8" x14ac:dyDescent="0.25">
      <c r="A3" s="302" t="s">
        <v>1</v>
      </c>
      <c r="B3" s="303"/>
      <c r="C3" s="303"/>
      <c r="D3" s="303"/>
      <c r="E3" s="303"/>
      <c r="F3" s="303"/>
      <c r="G3" s="303"/>
      <c r="H3" s="304"/>
    </row>
    <row r="4" spans="1:8" x14ac:dyDescent="0.25">
      <c r="A4" s="305" t="s">
        <v>2</v>
      </c>
      <c r="B4" s="302" t="s">
        <v>3</v>
      </c>
      <c r="C4" s="303"/>
      <c r="D4" s="303"/>
      <c r="E4" s="303"/>
      <c r="F4" s="303"/>
      <c r="G4" s="307" t="s">
        <v>4</v>
      </c>
      <c r="H4" s="307" t="s">
        <v>5</v>
      </c>
    </row>
    <row r="5" spans="1:8" s="68" customFormat="1" ht="12.75" customHeight="1" x14ac:dyDescent="0.25">
      <c r="A5" s="306"/>
      <c r="B5" s="70" t="s">
        <v>6</v>
      </c>
      <c r="C5" s="249" t="s">
        <v>7</v>
      </c>
      <c r="D5" s="249" t="s">
        <v>8</v>
      </c>
      <c r="E5" s="249" t="s">
        <v>9</v>
      </c>
      <c r="F5" s="249" t="s">
        <v>10</v>
      </c>
      <c r="G5" s="308"/>
      <c r="H5" s="308"/>
    </row>
    <row r="6" spans="1:8" x14ac:dyDescent="0.25">
      <c r="A6" s="302" t="s">
        <v>238</v>
      </c>
      <c r="B6" s="303"/>
      <c r="C6" s="303"/>
      <c r="D6" s="303"/>
      <c r="E6" s="303"/>
      <c r="F6" s="303"/>
      <c r="G6" s="303"/>
      <c r="H6" s="304"/>
    </row>
    <row r="7" spans="1:8" s="256" customFormat="1" ht="15" customHeight="1" x14ac:dyDescent="0.25">
      <c r="A7" s="252" t="s">
        <v>241</v>
      </c>
      <c r="B7" s="253">
        <v>200</v>
      </c>
      <c r="C7" s="254">
        <v>4.4000000000000004</v>
      </c>
      <c r="D7" s="254">
        <v>4.2</v>
      </c>
      <c r="E7" s="254">
        <v>13.2</v>
      </c>
      <c r="F7" s="254">
        <v>118.6</v>
      </c>
      <c r="G7" s="255" t="s">
        <v>242</v>
      </c>
      <c r="H7" s="252" t="s">
        <v>243</v>
      </c>
    </row>
    <row r="8" spans="1:8" ht="12.75" customHeight="1" x14ac:dyDescent="0.2">
      <c r="A8" s="8" t="s">
        <v>166</v>
      </c>
      <c r="B8" s="9">
        <v>60</v>
      </c>
      <c r="C8" s="250">
        <v>5.86</v>
      </c>
      <c r="D8" s="250">
        <v>6.96</v>
      </c>
      <c r="E8" s="250">
        <v>17.54</v>
      </c>
      <c r="F8" s="250">
        <v>158.41</v>
      </c>
      <c r="G8" s="10" t="s">
        <v>167</v>
      </c>
      <c r="H8" s="11" t="s">
        <v>168</v>
      </c>
    </row>
    <row r="9" spans="1:8" ht="13.5" customHeight="1" x14ac:dyDescent="0.25">
      <c r="A9" s="4" t="s">
        <v>39</v>
      </c>
      <c r="B9" s="12">
        <v>200</v>
      </c>
      <c r="C9" s="246">
        <v>0.15</v>
      </c>
      <c r="D9" s="246">
        <v>0.06</v>
      </c>
      <c r="E9" s="246">
        <v>20.65</v>
      </c>
      <c r="F9" s="246">
        <v>82.9</v>
      </c>
      <c r="G9" s="250" t="s">
        <v>40</v>
      </c>
      <c r="H9" s="8" t="s">
        <v>41</v>
      </c>
    </row>
    <row r="10" spans="1:8" ht="12.6" customHeight="1" x14ac:dyDescent="0.25">
      <c r="A10" s="14" t="s">
        <v>42</v>
      </c>
      <c r="B10" s="250">
        <v>20</v>
      </c>
      <c r="C10" s="15">
        <v>1.3</v>
      </c>
      <c r="D10" s="15">
        <v>0.2</v>
      </c>
      <c r="E10" s="15">
        <v>8.6</v>
      </c>
      <c r="F10" s="15">
        <v>43</v>
      </c>
      <c r="G10" s="250" t="s">
        <v>43</v>
      </c>
      <c r="H10" s="4" t="s">
        <v>44</v>
      </c>
    </row>
    <row r="11" spans="1:8" s="20" customFormat="1" x14ac:dyDescent="0.25">
      <c r="A11" s="16" t="s">
        <v>25</v>
      </c>
      <c r="B11" s="251"/>
      <c r="C11" s="248">
        <f>SUM(C7:C10)</f>
        <v>11.710000000000003</v>
      </c>
      <c r="D11" s="248">
        <f>SUM(D7:D10)</f>
        <v>11.42</v>
      </c>
      <c r="E11" s="248">
        <f>SUM(E7:E10)</f>
        <v>59.99</v>
      </c>
      <c r="F11" s="248">
        <f>SUM(F7:F10)</f>
        <v>402.90999999999997</v>
      </c>
      <c r="G11" s="251"/>
      <c r="H11" s="19"/>
    </row>
    <row r="12" spans="1:8" s="20" customFormat="1" x14ac:dyDescent="0.25">
      <c r="A12" s="302" t="s">
        <v>239</v>
      </c>
      <c r="B12" s="303"/>
      <c r="C12" s="303"/>
      <c r="D12" s="303"/>
      <c r="E12" s="303"/>
      <c r="F12" s="303"/>
      <c r="G12" s="303"/>
      <c r="H12" s="304"/>
    </row>
    <row r="13" spans="1:8" ht="24" x14ac:dyDescent="0.25">
      <c r="A13" s="4" t="s">
        <v>31</v>
      </c>
      <c r="B13" s="15">
        <v>90</v>
      </c>
      <c r="C13" s="12">
        <v>10.8</v>
      </c>
      <c r="D13" s="12">
        <v>19.8</v>
      </c>
      <c r="E13" s="12">
        <v>0</v>
      </c>
      <c r="F13" s="12">
        <v>221.4</v>
      </c>
      <c r="G13" s="15" t="s">
        <v>32</v>
      </c>
      <c r="H13" s="8" t="s">
        <v>33</v>
      </c>
    </row>
    <row r="14" spans="1:8" x14ac:dyDescent="0.25">
      <c r="A14" s="4" t="s">
        <v>34</v>
      </c>
      <c r="B14" s="15">
        <v>150</v>
      </c>
      <c r="C14" s="15">
        <v>5.52</v>
      </c>
      <c r="D14" s="15">
        <v>4.51</v>
      </c>
      <c r="E14" s="15">
        <v>26.45</v>
      </c>
      <c r="F14" s="15">
        <v>168.45</v>
      </c>
      <c r="G14" s="10" t="s">
        <v>35</v>
      </c>
      <c r="H14" s="4" t="s">
        <v>36</v>
      </c>
    </row>
    <row r="15" spans="1:8" ht="12" customHeight="1" x14ac:dyDescent="0.25">
      <c r="A15" s="4" t="s">
        <v>39</v>
      </c>
      <c r="B15" s="12">
        <v>200</v>
      </c>
      <c r="C15" s="246">
        <v>0.15</v>
      </c>
      <c r="D15" s="246">
        <v>0.06</v>
      </c>
      <c r="E15" s="246">
        <v>20.65</v>
      </c>
      <c r="F15" s="246">
        <v>82.9</v>
      </c>
      <c r="G15" s="250" t="s">
        <v>40</v>
      </c>
      <c r="H15" s="8" t="s">
        <v>41</v>
      </c>
    </row>
    <row r="16" spans="1:8" ht="12.6" customHeight="1" x14ac:dyDescent="0.25">
      <c r="A16" s="14" t="s">
        <v>42</v>
      </c>
      <c r="B16" s="250">
        <v>20</v>
      </c>
      <c r="C16" s="15">
        <v>1.3</v>
      </c>
      <c r="D16" s="15">
        <v>0.2</v>
      </c>
      <c r="E16" s="15">
        <v>8.6</v>
      </c>
      <c r="F16" s="15">
        <v>43</v>
      </c>
      <c r="G16" s="250" t="s">
        <v>43</v>
      </c>
      <c r="H16" s="4" t="s">
        <v>44</v>
      </c>
    </row>
    <row r="17" spans="1:13" s="20" customFormat="1" x14ac:dyDescent="0.25">
      <c r="A17" s="16" t="s">
        <v>25</v>
      </c>
      <c r="B17" s="251"/>
      <c r="C17" s="248">
        <f>SUM(C13:C16)</f>
        <v>17.77</v>
      </c>
      <c r="D17" s="248">
        <f>SUM(D13:D16)</f>
        <v>24.57</v>
      </c>
      <c r="E17" s="248">
        <f>SUM(E13:E16)</f>
        <v>55.699999999999996</v>
      </c>
      <c r="F17" s="248">
        <f>SUM(F13:F16)</f>
        <v>515.75</v>
      </c>
      <c r="G17" s="251"/>
      <c r="H17" s="19"/>
    </row>
    <row r="18" spans="1:13" x14ac:dyDescent="0.25">
      <c r="A18" s="302" t="s">
        <v>48</v>
      </c>
      <c r="B18" s="303"/>
      <c r="C18" s="303"/>
      <c r="D18" s="303"/>
      <c r="E18" s="303"/>
      <c r="F18" s="303"/>
      <c r="G18" s="303"/>
      <c r="H18" s="304"/>
      <c r="M18" s="21"/>
    </row>
    <row r="19" spans="1:13" x14ac:dyDescent="0.25">
      <c r="A19" s="305" t="s">
        <v>2</v>
      </c>
      <c r="B19" s="302" t="s">
        <v>3</v>
      </c>
      <c r="C19" s="303"/>
      <c r="D19" s="303"/>
      <c r="E19" s="303"/>
      <c r="F19" s="303"/>
      <c r="G19" s="307" t="s">
        <v>4</v>
      </c>
      <c r="H19" s="307" t="s">
        <v>5</v>
      </c>
    </row>
    <row r="20" spans="1:13" s="68" customFormat="1" ht="16.5" customHeight="1" x14ac:dyDescent="0.25">
      <c r="A20" s="306"/>
      <c r="B20" s="70" t="s">
        <v>6</v>
      </c>
      <c r="C20" s="249" t="s">
        <v>7</v>
      </c>
      <c r="D20" s="249" t="s">
        <v>8</v>
      </c>
      <c r="E20" s="249" t="s">
        <v>9</v>
      </c>
      <c r="F20" s="249" t="s">
        <v>10</v>
      </c>
      <c r="G20" s="308"/>
      <c r="H20" s="308"/>
    </row>
    <row r="21" spans="1:13" ht="10.9" customHeight="1" x14ac:dyDescent="0.25">
      <c r="A21" s="302" t="s">
        <v>238</v>
      </c>
      <c r="B21" s="303"/>
      <c r="C21" s="303"/>
      <c r="D21" s="303"/>
      <c r="E21" s="303"/>
      <c r="F21" s="303"/>
      <c r="G21" s="303"/>
      <c r="H21" s="304"/>
    </row>
    <row r="22" spans="1:13" ht="13.5" customHeight="1" x14ac:dyDescent="0.25">
      <c r="A22" s="4" t="s">
        <v>57</v>
      </c>
      <c r="B22" s="250" t="s">
        <v>58</v>
      </c>
      <c r="C22" s="250">
        <v>1.71</v>
      </c>
      <c r="D22" s="250">
        <v>5.19</v>
      </c>
      <c r="E22" s="250">
        <v>6.89</v>
      </c>
      <c r="F22" s="250">
        <v>81.27</v>
      </c>
      <c r="G22" s="250" t="s">
        <v>59</v>
      </c>
      <c r="H22" s="8" t="s">
        <v>60</v>
      </c>
    </row>
    <row r="23" spans="1:13" ht="14.25" customHeight="1" x14ac:dyDescent="0.25">
      <c r="A23" s="14" t="s">
        <v>67</v>
      </c>
      <c r="B23" s="22">
        <v>200</v>
      </c>
      <c r="C23" s="246">
        <v>0.14000000000000001</v>
      </c>
      <c r="D23" s="246">
        <v>0.11</v>
      </c>
      <c r="E23" s="246">
        <v>21.52</v>
      </c>
      <c r="F23" s="246">
        <v>87.59</v>
      </c>
      <c r="G23" s="15" t="s">
        <v>68</v>
      </c>
      <c r="H23" s="23" t="s">
        <v>69</v>
      </c>
    </row>
    <row r="24" spans="1:13" x14ac:dyDescent="0.25">
      <c r="A24" s="8" t="s">
        <v>126</v>
      </c>
      <c r="B24" s="5">
        <v>60</v>
      </c>
      <c r="C24" s="24">
        <v>7.65</v>
      </c>
      <c r="D24" s="24">
        <v>8.48</v>
      </c>
      <c r="E24" s="24">
        <v>22.58</v>
      </c>
      <c r="F24" s="24">
        <v>199.8</v>
      </c>
      <c r="G24" s="25" t="s">
        <v>127</v>
      </c>
      <c r="H24" s="4" t="s">
        <v>128</v>
      </c>
    </row>
    <row r="25" spans="1:13" ht="12.6" customHeight="1" x14ac:dyDescent="0.25">
      <c r="A25" s="14" t="s">
        <v>42</v>
      </c>
      <c r="B25" s="250">
        <v>20</v>
      </c>
      <c r="C25" s="15">
        <v>1.3</v>
      </c>
      <c r="D25" s="15">
        <v>0.2</v>
      </c>
      <c r="E25" s="15">
        <v>8.6</v>
      </c>
      <c r="F25" s="15">
        <v>43</v>
      </c>
      <c r="G25" s="250" t="s">
        <v>43</v>
      </c>
      <c r="H25" s="4" t="s">
        <v>44</v>
      </c>
    </row>
    <row r="26" spans="1:13" s="20" customFormat="1" x14ac:dyDescent="0.25">
      <c r="A26" s="16" t="s">
        <v>25</v>
      </c>
      <c r="B26" s="251"/>
      <c r="C26" s="26">
        <f>SUM(C22:C25)</f>
        <v>10.8</v>
      </c>
      <c r="D26" s="26">
        <f>SUM(D22:D25)</f>
        <v>13.98</v>
      </c>
      <c r="E26" s="26">
        <f>SUM(E22:E25)</f>
        <v>59.589999999999996</v>
      </c>
      <c r="F26" s="26">
        <f>SUM(F22:F25)</f>
        <v>411.66</v>
      </c>
      <c r="G26" s="251"/>
      <c r="H26" s="19"/>
    </row>
    <row r="27" spans="1:13" s="20" customFormat="1" x14ac:dyDescent="0.25">
      <c r="A27" s="302" t="s">
        <v>239</v>
      </c>
      <c r="B27" s="303"/>
      <c r="C27" s="303"/>
      <c r="D27" s="303"/>
      <c r="E27" s="303"/>
      <c r="F27" s="303"/>
      <c r="G27" s="303"/>
      <c r="H27" s="304"/>
    </row>
    <row r="28" spans="1:13" ht="12" customHeight="1" x14ac:dyDescent="0.25">
      <c r="A28" s="27" t="s">
        <v>61</v>
      </c>
      <c r="B28" s="5">
        <v>90</v>
      </c>
      <c r="C28" s="250">
        <v>15.4</v>
      </c>
      <c r="D28" s="250">
        <v>12.5</v>
      </c>
      <c r="E28" s="250">
        <v>8.9</v>
      </c>
      <c r="F28" s="250">
        <v>209.9</v>
      </c>
      <c r="G28" s="28" t="s">
        <v>62</v>
      </c>
      <c r="H28" s="8" t="s">
        <v>63</v>
      </c>
    </row>
    <row r="29" spans="1:13" ht="13.5" customHeight="1" x14ac:dyDescent="0.25">
      <c r="A29" s="14" t="s">
        <v>64</v>
      </c>
      <c r="B29" s="29">
        <v>150</v>
      </c>
      <c r="C29" s="246">
        <v>8.6</v>
      </c>
      <c r="D29" s="246">
        <v>6.09</v>
      </c>
      <c r="E29" s="246">
        <v>38.64</v>
      </c>
      <c r="F29" s="246">
        <v>243.75</v>
      </c>
      <c r="G29" s="12" t="s">
        <v>65</v>
      </c>
      <c r="H29" s="30" t="s">
        <v>66</v>
      </c>
    </row>
    <row r="30" spans="1:13" ht="12.75" customHeight="1" x14ac:dyDescent="0.25">
      <c r="A30" s="14" t="s">
        <v>67</v>
      </c>
      <c r="B30" s="22">
        <v>200</v>
      </c>
      <c r="C30" s="246">
        <v>0.14000000000000001</v>
      </c>
      <c r="D30" s="246">
        <v>0.11</v>
      </c>
      <c r="E30" s="246">
        <v>21.52</v>
      </c>
      <c r="F30" s="246">
        <v>87.59</v>
      </c>
      <c r="G30" s="15" t="s">
        <v>68</v>
      </c>
      <c r="H30" s="23" t="s">
        <v>69</v>
      </c>
    </row>
    <row r="31" spans="1:13" ht="12.6" customHeight="1" x14ac:dyDescent="0.25">
      <c r="A31" s="14" t="s">
        <v>42</v>
      </c>
      <c r="B31" s="250">
        <v>20</v>
      </c>
      <c r="C31" s="15">
        <v>1.3</v>
      </c>
      <c r="D31" s="15">
        <v>0.2</v>
      </c>
      <c r="E31" s="15">
        <v>8.6</v>
      </c>
      <c r="F31" s="15">
        <v>43</v>
      </c>
      <c r="G31" s="250" t="s">
        <v>43</v>
      </c>
      <c r="H31" s="4" t="s">
        <v>44</v>
      </c>
    </row>
    <row r="32" spans="1:13" s="20" customFormat="1" x14ac:dyDescent="0.25">
      <c r="A32" s="16" t="s">
        <v>25</v>
      </c>
      <c r="B32" s="251"/>
      <c r="C32" s="26">
        <f>SUM(C28:C31)</f>
        <v>25.44</v>
      </c>
      <c r="D32" s="26">
        <f t="shared" ref="D32:F32" si="0">SUM(D28:D31)</f>
        <v>18.899999999999999</v>
      </c>
      <c r="E32" s="26">
        <f t="shared" si="0"/>
        <v>77.66</v>
      </c>
      <c r="F32" s="26">
        <f t="shared" si="0"/>
        <v>584.24</v>
      </c>
      <c r="G32" s="251"/>
      <c r="H32" s="19"/>
    </row>
    <row r="33" spans="1:8" x14ac:dyDescent="0.25">
      <c r="A33" s="302" t="s">
        <v>70</v>
      </c>
      <c r="B33" s="303"/>
      <c r="C33" s="303"/>
      <c r="D33" s="303"/>
      <c r="E33" s="303"/>
      <c r="F33" s="303"/>
      <c r="G33" s="303"/>
      <c r="H33" s="304"/>
    </row>
    <row r="34" spans="1:8" x14ac:dyDescent="0.25">
      <c r="A34" s="305" t="s">
        <v>2</v>
      </c>
      <c r="B34" s="302" t="s">
        <v>3</v>
      </c>
      <c r="C34" s="303"/>
      <c r="D34" s="303"/>
      <c r="E34" s="303"/>
      <c r="F34" s="303"/>
      <c r="G34" s="307" t="s">
        <v>4</v>
      </c>
      <c r="H34" s="307" t="s">
        <v>5</v>
      </c>
    </row>
    <row r="35" spans="1:8" s="68" customFormat="1" ht="16.5" customHeight="1" x14ac:dyDescent="0.25">
      <c r="A35" s="306"/>
      <c r="B35" s="70" t="s">
        <v>6</v>
      </c>
      <c r="C35" s="249" t="s">
        <v>7</v>
      </c>
      <c r="D35" s="249" t="s">
        <v>8</v>
      </c>
      <c r="E35" s="249" t="s">
        <v>9</v>
      </c>
      <c r="F35" s="249" t="s">
        <v>10</v>
      </c>
      <c r="G35" s="308"/>
      <c r="H35" s="308"/>
    </row>
    <row r="36" spans="1:8" ht="11.25" customHeight="1" x14ac:dyDescent="0.25">
      <c r="A36" s="302" t="s">
        <v>238</v>
      </c>
      <c r="B36" s="303"/>
      <c r="C36" s="303"/>
      <c r="D36" s="303"/>
      <c r="E36" s="303"/>
      <c r="F36" s="303"/>
      <c r="G36" s="303"/>
      <c r="H36" s="304"/>
    </row>
    <row r="37" spans="1:8" s="256" customFormat="1" ht="24.75" customHeight="1" x14ac:dyDescent="0.25">
      <c r="A37" s="252" t="s">
        <v>110</v>
      </c>
      <c r="B37" s="257" t="s">
        <v>28</v>
      </c>
      <c r="C37" s="254">
        <v>1.44</v>
      </c>
      <c r="D37" s="254">
        <v>5.34</v>
      </c>
      <c r="E37" s="254">
        <v>9.3800000000000008</v>
      </c>
      <c r="F37" s="254">
        <v>91.98</v>
      </c>
      <c r="G37" s="258" t="s">
        <v>111</v>
      </c>
      <c r="H37" s="259" t="s">
        <v>112</v>
      </c>
    </row>
    <row r="38" spans="1:8" ht="13.5" customHeight="1" x14ac:dyDescent="0.2">
      <c r="A38" s="4" t="s">
        <v>172</v>
      </c>
      <c r="B38" s="31">
        <v>50</v>
      </c>
      <c r="C38" s="250">
        <v>3.05</v>
      </c>
      <c r="D38" s="250">
        <v>9.2200000000000006</v>
      </c>
      <c r="E38" s="250">
        <v>28.71</v>
      </c>
      <c r="F38" s="250">
        <v>210</v>
      </c>
      <c r="G38" s="32">
        <v>446</v>
      </c>
      <c r="H38" s="11" t="s">
        <v>173</v>
      </c>
    </row>
    <row r="39" spans="1:8" ht="13.5" customHeight="1" x14ac:dyDescent="0.25">
      <c r="A39" s="27" t="s">
        <v>85</v>
      </c>
      <c r="B39" s="10">
        <v>200</v>
      </c>
      <c r="C39" s="24">
        <v>0.76</v>
      </c>
      <c r="D39" s="24">
        <v>0.04</v>
      </c>
      <c r="E39" s="24">
        <v>20.22</v>
      </c>
      <c r="F39" s="24">
        <v>85.51</v>
      </c>
      <c r="G39" s="250" t="s">
        <v>86</v>
      </c>
      <c r="H39" s="8" t="s">
        <v>87</v>
      </c>
    </row>
    <row r="40" spans="1:8" ht="12.6" customHeight="1" x14ac:dyDescent="0.25">
      <c r="A40" s="14" t="s">
        <v>42</v>
      </c>
      <c r="B40" s="250">
        <v>20</v>
      </c>
      <c r="C40" s="15">
        <v>1.3</v>
      </c>
      <c r="D40" s="15">
        <v>0.2</v>
      </c>
      <c r="E40" s="15">
        <v>8.6</v>
      </c>
      <c r="F40" s="15">
        <v>43</v>
      </c>
      <c r="G40" s="250" t="s">
        <v>43</v>
      </c>
      <c r="H40" s="4" t="s">
        <v>44</v>
      </c>
    </row>
    <row r="41" spans="1:8" s="20" customFormat="1" x14ac:dyDescent="0.25">
      <c r="A41" s="16" t="s">
        <v>25</v>
      </c>
      <c r="B41" s="251"/>
      <c r="C41" s="26">
        <f>SUM(C37:C40)</f>
        <v>6.55</v>
      </c>
      <c r="D41" s="26">
        <f>SUM(D37:D40)</f>
        <v>14.799999999999999</v>
      </c>
      <c r="E41" s="26">
        <f>SUM(E37:E40)</f>
        <v>66.91</v>
      </c>
      <c r="F41" s="26">
        <f>SUM(F37:F40)</f>
        <v>430.49</v>
      </c>
      <c r="G41" s="33"/>
      <c r="H41" s="19"/>
    </row>
    <row r="42" spans="1:8" s="20" customFormat="1" x14ac:dyDescent="0.25">
      <c r="A42" s="302" t="s">
        <v>239</v>
      </c>
      <c r="B42" s="303"/>
      <c r="C42" s="303"/>
      <c r="D42" s="303"/>
      <c r="E42" s="303"/>
      <c r="F42" s="303"/>
      <c r="G42" s="303"/>
      <c r="H42" s="304"/>
    </row>
    <row r="43" spans="1:8" x14ac:dyDescent="0.25">
      <c r="A43" s="34" t="s">
        <v>79</v>
      </c>
      <c r="B43" s="15">
        <v>90</v>
      </c>
      <c r="C43" s="250">
        <v>14.7</v>
      </c>
      <c r="D43" s="250">
        <f>12.3*0.9</f>
        <v>11.07</v>
      </c>
      <c r="E43" s="6">
        <v>12.95</v>
      </c>
      <c r="F43" s="6">
        <f>242.41*0.9</f>
        <v>218.16900000000001</v>
      </c>
      <c r="G43" s="250" t="s">
        <v>80</v>
      </c>
      <c r="H43" s="8" t="s">
        <v>81</v>
      </c>
    </row>
    <row r="44" spans="1:8" ht="11.25" customHeight="1" x14ac:dyDescent="0.25">
      <c r="A44" s="8" t="s">
        <v>82</v>
      </c>
      <c r="B44" s="5">
        <v>150</v>
      </c>
      <c r="C44" s="246">
        <v>3.65</v>
      </c>
      <c r="D44" s="246">
        <v>5.37</v>
      </c>
      <c r="E44" s="246">
        <v>36.68</v>
      </c>
      <c r="F44" s="246">
        <v>209.7</v>
      </c>
      <c r="G44" s="35" t="s">
        <v>83</v>
      </c>
      <c r="H44" s="23" t="s">
        <v>84</v>
      </c>
    </row>
    <row r="45" spans="1:8" ht="13.5" customHeight="1" x14ac:dyDescent="0.25">
      <c r="A45" s="27" t="s">
        <v>85</v>
      </c>
      <c r="B45" s="10">
        <v>200</v>
      </c>
      <c r="C45" s="24">
        <v>0.76</v>
      </c>
      <c r="D45" s="24">
        <v>0.04</v>
      </c>
      <c r="E45" s="24">
        <v>20.22</v>
      </c>
      <c r="F45" s="24">
        <v>85.51</v>
      </c>
      <c r="G45" s="250" t="s">
        <v>86</v>
      </c>
      <c r="H45" s="8" t="s">
        <v>87</v>
      </c>
    </row>
    <row r="46" spans="1:8" ht="12.6" customHeight="1" x14ac:dyDescent="0.25">
      <c r="A46" s="14" t="s">
        <v>42</v>
      </c>
      <c r="B46" s="250">
        <v>20</v>
      </c>
      <c r="C46" s="15">
        <v>1.3</v>
      </c>
      <c r="D46" s="15">
        <v>0.2</v>
      </c>
      <c r="E46" s="15">
        <v>8.6</v>
      </c>
      <c r="F46" s="15">
        <v>43</v>
      </c>
      <c r="G46" s="250" t="s">
        <v>43</v>
      </c>
      <c r="H46" s="4" t="s">
        <v>44</v>
      </c>
    </row>
    <row r="47" spans="1:8" s="20" customFormat="1" x14ac:dyDescent="0.25">
      <c r="A47" s="4" t="s">
        <v>169</v>
      </c>
      <c r="B47" s="29">
        <v>100</v>
      </c>
      <c r="C47" s="246">
        <v>0.04</v>
      </c>
      <c r="D47" s="246">
        <v>0.04</v>
      </c>
      <c r="E47" s="246">
        <v>9.8000000000000007</v>
      </c>
      <c r="F47" s="246">
        <v>47</v>
      </c>
      <c r="G47" s="10">
        <v>338</v>
      </c>
      <c r="H47" s="4" t="s">
        <v>96</v>
      </c>
    </row>
    <row r="48" spans="1:8" s="20" customFormat="1" x14ac:dyDescent="0.25">
      <c r="A48" s="16" t="s">
        <v>25</v>
      </c>
      <c r="B48" s="251"/>
      <c r="C48" s="26">
        <f>SUM(C43:C47)</f>
        <v>20.45</v>
      </c>
      <c r="D48" s="26">
        <f t="shared" ref="D48:F48" si="1">SUM(D43:D47)</f>
        <v>16.72</v>
      </c>
      <c r="E48" s="26">
        <f t="shared" si="1"/>
        <v>88.249999999999986</v>
      </c>
      <c r="F48" s="26">
        <f t="shared" si="1"/>
        <v>603.37900000000002</v>
      </c>
      <c r="G48" s="33"/>
      <c r="H48" s="19"/>
    </row>
    <row r="49" spans="1:8" x14ac:dyDescent="0.25">
      <c r="A49" s="302" t="s">
        <v>88</v>
      </c>
      <c r="B49" s="303"/>
      <c r="C49" s="303"/>
      <c r="D49" s="303"/>
      <c r="E49" s="303"/>
      <c r="F49" s="303"/>
      <c r="G49" s="303"/>
      <c r="H49" s="304"/>
    </row>
    <row r="50" spans="1:8" x14ac:dyDescent="0.25">
      <c r="A50" s="305" t="s">
        <v>2</v>
      </c>
      <c r="B50" s="302" t="s">
        <v>3</v>
      </c>
      <c r="C50" s="303"/>
      <c r="D50" s="303"/>
      <c r="E50" s="303"/>
      <c r="F50" s="303"/>
      <c r="G50" s="307" t="s">
        <v>4</v>
      </c>
      <c r="H50" s="307" t="s">
        <v>5</v>
      </c>
    </row>
    <row r="51" spans="1:8" s="68" customFormat="1" ht="15" customHeight="1" x14ac:dyDescent="0.25">
      <c r="A51" s="306"/>
      <c r="B51" s="70" t="s">
        <v>6</v>
      </c>
      <c r="C51" s="249" t="s">
        <v>7</v>
      </c>
      <c r="D51" s="249" t="s">
        <v>8</v>
      </c>
      <c r="E51" s="249" t="s">
        <v>9</v>
      </c>
      <c r="F51" s="249" t="s">
        <v>10</v>
      </c>
      <c r="G51" s="308"/>
      <c r="H51" s="308"/>
    </row>
    <row r="52" spans="1:8" x14ac:dyDescent="0.25">
      <c r="A52" s="302" t="s">
        <v>238</v>
      </c>
      <c r="B52" s="303"/>
      <c r="C52" s="303"/>
      <c r="D52" s="303"/>
      <c r="E52" s="303"/>
      <c r="F52" s="303"/>
      <c r="G52" s="303"/>
      <c r="H52" s="304"/>
    </row>
    <row r="53" spans="1:8" s="256" customFormat="1" ht="14.25" customHeight="1" x14ac:dyDescent="0.2">
      <c r="A53" s="252" t="s">
        <v>249</v>
      </c>
      <c r="B53" s="257" t="s">
        <v>28</v>
      </c>
      <c r="C53" s="254">
        <v>1.47</v>
      </c>
      <c r="D53" s="254">
        <v>5.44</v>
      </c>
      <c r="E53" s="254">
        <v>10.85</v>
      </c>
      <c r="F53" s="254">
        <v>99.79</v>
      </c>
      <c r="G53" s="258" t="s">
        <v>250</v>
      </c>
      <c r="H53" s="260" t="s">
        <v>251</v>
      </c>
    </row>
    <row r="54" spans="1:8" ht="12.75" customHeight="1" x14ac:dyDescent="0.2">
      <c r="A54" s="4" t="s">
        <v>210</v>
      </c>
      <c r="B54" s="36">
        <v>60</v>
      </c>
      <c r="C54" s="250">
        <v>7.38</v>
      </c>
      <c r="D54" s="250">
        <v>4.38</v>
      </c>
      <c r="E54" s="250">
        <v>23.34</v>
      </c>
      <c r="F54" s="250">
        <v>161.6</v>
      </c>
      <c r="G54" s="32">
        <v>410</v>
      </c>
      <c r="H54" s="11" t="s">
        <v>211</v>
      </c>
    </row>
    <row r="55" spans="1:8" x14ac:dyDescent="0.25">
      <c r="A55" s="4" t="s">
        <v>102</v>
      </c>
      <c r="B55" s="15">
        <v>200</v>
      </c>
      <c r="C55" s="246">
        <v>0.33</v>
      </c>
      <c r="D55" s="246">
        <v>0</v>
      </c>
      <c r="E55" s="246">
        <v>22.78</v>
      </c>
      <c r="F55" s="246">
        <v>94.44</v>
      </c>
      <c r="G55" s="10" t="s">
        <v>103</v>
      </c>
      <c r="H55" s="8" t="s">
        <v>104</v>
      </c>
    </row>
    <row r="56" spans="1:8" ht="12.6" customHeight="1" x14ac:dyDescent="0.25">
      <c r="A56" s="14" t="s">
        <v>42</v>
      </c>
      <c r="B56" s="250">
        <v>20</v>
      </c>
      <c r="C56" s="15">
        <v>1.3</v>
      </c>
      <c r="D56" s="15">
        <v>0.2</v>
      </c>
      <c r="E56" s="15">
        <v>8.6</v>
      </c>
      <c r="F56" s="15">
        <v>43</v>
      </c>
      <c r="G56" s="250" t="s">
        <v>43</v>
      </c>
      <c r="H56" s="4" t="s">
        <v>44</v>
      </c>
    </row>
    <row r="57" spans="1:8" s="20" customFormat="1" x14ac:dyDescent="0.25">
      <c r="A57" s="16" t="s">
        <v>25</v>
      </c>
      <c r="B57" s="251"/>
      <c r="C57" s="248">
        <f>SUM(C53:C56)</f>
        <v>10.48</v>
      </c>
      <c r="D57" s="248">
        <f>SUM(D53:D56)</f>
        <v>10.02</v>
      </c>
      <c r="E57" s="248">
        <f>SUM(E53:E56)</f>
        <v>65.569999999999993</v>
      </c>
      <c r="F57" s="248">
        <f>SUM(F53:F56)</f>
        <v>398.83</v>
      </c>
      <c r="G57" s="251"/>
      <c r="H57" s="19"/>
    </row>
    <row r="58" spans="1:8" s="20" customFormat="1" x14ac:dyDescent="0.25">
      <c r="A58" s="302" t="s">
        <v>239</v>
      </c>
      <c r="B58" s="303"/>
      <c r="C58" s="303"/>
      <c r="D58" s="303"/>
      <c r="E58" s="303"/>
      <c r="F58" s="303"/>
      <c r="G58" s="303"/>
      <c r="H58" s="304"/>
    </row>
    <row r="59" spans="1:8" x14ac:dyDescent="0.25">
      <c r="A59" s="4" t="s">
        <v>244</v>
      </c>
      <c r="B59" s="29">
        <v>90</v>
      </c>
      <c r="C59" s="6">
        <v>10.4</v>
      </c>
      <c r="D59" s="6">
        <v>12.6</v>
      </c>
      <c r="E59" s="6">
        <v>9.06</v>
      </c>
      <c r="F59" s="6">
        <v>207.09</v>
      </c>
      <c r="G59" s="10" t="s">
        <v>245</v>
      </c>
      <c r="H59" s="4" t="s">
        <v>246</v>
      </c>
    </row>
    <row r="60" spans="1:8" x14ac:dyDescent="0.25">
      <c r="A60" s="23" t="s">
        <v>151</v>
      </c>
      <c r="B60" s="15">
        <v>5</v>
      </c>
      <c r="C60" s="15">
        <v>0.04</v>
      </c>
      <c r="D60" s="15">
        <v>3.6</v>
      </c>
      <c r="E60" s="15">
        <v>0.06</v>
      </c>
      <c r="F60" s="15">
        <v>33</v>
      </c>
      <c r="G60" s="25" t="s">
        <v>152</v>
      </c>
      <c r="H60" s="4" t="s">
        <v>153</v>
      </c>
    </row>
    <row r="61" spans="1:8" x14ac:dyDescent="0.25">
      <c r="A61" s="8" t="s">
        <v>97</v>
      </c>
      <c r="B61" s="15">
        <v>150</v>
      </c>
      <c r="C61" s="12">
        <v>3.06</v>
      </c>
      <c r="D61" s="12">
        <v>4.8</v>
      </c>
      <c r="E61" s="12">
        <v>20.440000000000001</v>
      </c>
      <c r="F61" s="12">
        <v>137.25</v>
      </c>
      <c r="G61" s="15">
        <v>312</v>
      </c>
      <c r="H61" s="8" t="s">
        <v>98</v>
      </c>
    </row>
    <row r="62" spans="1:8" x14ac:dyDescent="0.25">
      <c r="A62" s="4" t="s">
        <v>102</v>
      </c>
      <c r="B62" s="12">
        <v>200</v>
      </c>
      <c r="C62" s="246">
        <v>0.33</v>
      </c>
      <c r="D62" s="246">
        <v>0</v>
      </c>
      <c r="E62" s="246">
        <v>22.78</v>
      </c>
      <c r="F62" s="246">
        <v>94.44</v>
      </c>
      <c r="G62" s="10" t="s">
        <v>103</v>
      </c>
      <c r="H62" s="8" t="s">
        <v>104</v>
      </c>
    </row>
    <row r="63" spans="1:8" ht="12.6" customHeight="1" x14ac:dyDescent="0.25">
      <c r="A63" s="14" t="s">
        <v>42</v>
      </c>
      <c r="B63" s="250">
        <v>20</v>
      </c>
      <c r="C63" s="15">
        <v>1.3</v>
      </c>
      <c r="D63" s="15">
        <v>0.2</v>
      </c>
      <c r="E63" s="15">
        <v>8.6</v>
      </c>
      <c r="F63" s="15">
        <v>43</v>
      </c>
      <c r="G63" s="250" t="s">
        <v>43</v>
      </c>
      <c r="H63" s="4" t="s">
        <v>44</v>
      </c>
    </row>
    <row r="64" spans="1:8" s="20" customFormat="1" x14ac:dyDescent="0.25">
      <c r="A64" s="16" t="s">
        <v>25</v>
      </c>
      <c r="B64" s="251"/>
      <c r="C64" s="248">
        <f>SUM(C59:C63)</f>
        <v>15.13</v>
      </c>
      <c r="D64" s="248">
        <f t="shared" ref="D64:F64" si="2">SUM(D59:D63)</f>
        <v>21.2</v>
      </c>
      <c r="E64" s="248">
        <f t="shared" si="2"/>
        <v>60.940000000000005</v>
      </c>
      <c r="F64" s="248">
        <f t="shared" si="2"/>
        <v>514.78</v>
      </c>
      <c r="G64" s="251"/>
      <c r="H64" s="19"/>
    </row>
    <row r="65" spans="1:8" x14ac:dyDescent="0.25">
      <c r="A65" s="302" t="s">
        <v>105</v>
      </c>
      <c r="B65" s="303"/>
      <c r="C65" s="303"/>
      <c r="D65" s="303"/>
      <c r="E65" s="303"/>
      <c r="F65" s="303"/>
      <c r="G65" s="303"/>
      <c r="H65" s="304"/>
    </row>
    <row r="66" spans="1:8" x14ac:dyDescent="0.25">
      <c r="A66" s="305" t="s">
        <v>2</v>
      </c>
      <c r="B66" s="302" t="s">
        <v>3</v>
      </c>
      <c r="C66" s="303"/>
      <c r="D66" s="303"/>
      <c r="E66" s="303"/>
      <c r="F66" s="303"/>
      <c r="G66" s="307" t="s">
        <v>4</v>
      </c>
      <c r="H66" s="307" t="s">
        <v>5</v>
      </c>
    </row>
    <row r="67" spans="1:8" s="68" customFormat="1" ht="12.75" customHeight="1" x14ac:dyDescent="0.25">
      <c r="A67" s="306"/>
      <c r="B67" s="70" t="s">
        <v>6</v>
      </c>
      <c r="C67" s="249" t="s">
        <v>7</v>
      </c>
      <c r="D67" s="249" t="s">
        <v>8</v>
      </c>
      <c r="E67" s="249" t="s">
        <v>9</v>
      </c>
      <c r="F67" s="249" t="s">
        <v>10</v>
      </c>
      <c r="G67" s="308"/>
      <c r="H67" s="308"/>
    </row>
    <row r="68" spans="1:8" x14ac:dyDescent="0.25">
      <c r="A68" s="302" t="s">
        <v>238</v>
      </c>
      <c r="B68" s="303"/>
      <c r="C68" s="303"/>
      <c r="D68" s="303"/>
      <c r="E68" s="303"/>
      <c r="F68" s="303"/>
      <c r="G68" s="303"/>
      <c r="H68" s="304"/>
    </row>
    <row r="69" spans="1:8" s="256" customFormat="1" ht="23.25" customHeight="1" x14ac:dyDescent="0.25">
      <c r="A69" s="261" t="s">
        <v>76</v>
      </c>
      <c r="B69" s="262" t="s">
        <v>28</v>
      </c>
      <c r="C69" s="254">
        <v>1.25</v>
      </c>
      <c r="D69" s="254">
        <v>5.4</v>
      </c>
      <c r="E69" s="254">
        <v>6.83</v>
      </c>
      <c r="F69" s="254">
        <v>80.22</v>
      </c>
      <c r="G69" s="254" t="s">
        <v>77</v>
      </c>
      <c r="H69" s="263" t="s">
        <v>78</v>
      </c>
    </row>
    <row r="70" spans="1:8" ht="12.75" customHeight="1" x14ac:dyDescent="0.25">
      <c r="A70" s="23" t="s">
        <v>180</v>
      </c>
      <c r="B70" s="5">
        <v>80</v>
      </c>
      <c r="C70" s="250">
        <v>8.2200000000000006</v>
      </c>
      <c r="D70" s="250">
        <v>10.3</v>
      </c>
      <c r="E70" s="6">
        <v>21.86</v>
      </c>
      <c r="F70" s="250">
        <v>212.8</v>
      </c>
      <c r="G70" s="15">
        <v>420</v>
      </c>
      <c r="H70" s="8" t="s">
        <v>181</v>
      </c>
    </row>
    <row r="71" spans="1:8" x14ac:dyDescent="0.25">
      <c r="A71" s="23" t="s">
        <v>117</v>
      </c>
      <c r="B71" s="12">
        <v>200</v>
      </c>
      <c r="C71" s="39">
        <v>0.6</v>
      </c>
      <c r="D71" s="39">
        <v>0.4</v>
      </c>
      <c r="E71" s="39">
        <v>32.6</v>
      </c>
      <c r="F71" s="39">
        <v>136.4</v>
      </c>
      <c r="G71" s="12">
        <v>389</v>
      </c>
      <c r="H71" s="40" t="s">
        <v>118</v>
      </c>
    </row>
    <row r="72" spans="1:8" ht="12.6" customHeight="1" x14ac:dyDescent="0.25">
      <c r="A72" s="14" t="s">
        <v>42</v>
      </c>
      <c r="B72" s="250">
        <v>20</v>
      </c>
      <c r="C72" s="15">
        <v>1.3</v>
      </c>
      <c r="D72" s="15">
        <v>0.2</v>
      </c>
      <c r="E72" s="15">
        <v>8.6</v>
      </c>
      <c r="F72" s="15">
        <v>43</v>
      </c>
      <c r="G72" s="250" t="s">
        <v>43</v>
      </c>
      <c r="H72" s="4" t="s">
        <v>44</v>
      </c>
    </row>
    <row r="73" spans="1:8" s="20" customFormat="1" x14ac:dyDescent="0.25">
      <c r="A73" s="16" t="s">
        <v>25</v>
      </c>
      <c r="B73" s="251"/>
      <c r="C73" s="248">
        <f>SUM(C69:C72)</f>
        <v>11.370000000000001</v>
      </c>
      <c r="D73" s="248">
        <f>SUM(D69:D72)</f>
        <v>16.3</v>
      </c>
      <c r="E73" s="248">
        <f>SUM(E69:E72)</f>
        <v>69.89</v>
      </c>
      <c r="F73" s="248">
        <f>SUM(F69:F72)</f>
        <v>472.41999999999996</v>
      </c>
      <c r="G73" s="251"/>
      <c r="H73" s="19"/>
    </row>
    <row r="74" spans="1:8" s="20" customFormat="1" x14ac:dyDescent="0.25">
      <c r="A74" s="302" t="s">
        <v>239</v>
      </c>
      <c r="B74" s="303"/>
      <c r="C74" s="303"/>
      <c r="D74" s="303"/>
      <c r="E74" s="303"/>
      <c r="F74" s="303"/>
      <c r="G74" s="303"/>
      <c r="H74" s="304"/>
    </row>
    <row r="75" spans="1:8" s="256" customFormat="1" x14ac:dyDescent="0.25">
      <c r="A75" s="264" t="s">
        <v>252</v>
      </c>
      <c r="B75" s="253">
        <v>90</v>
      </c>
      <c r="C75" s="254">
        <v>19.02</v>
      </c>
      <c r="D75" s="254">
        <v>14.26</v>
      </c>
      <c r="E75" s="254">
        <v>5.63</v>
      </c>
      <c r="F75" s="254">
        <v>239.63</v>
      </c>
      <c r="G75" s="265" t="s">
        <v>253</v>
      </c>
      <c r="H75" s="259" t="s">
        <v>254</v>
      </c>
    </row>
    <row r="76" spans="1:8" x14ac:dyDescent="0.25">
      <c r="A76" s="4" t="s">
        <v>116</v>
      </c>
      <c r="B76" s="15">
        <v>150</v>
      </c>
      <c r="C76" s="15">
        <v>5.52</v>
      </c>
      <c r="D76" s="15">
        <v>4.51</v>
      </c>
      <c r="E76" s="15">
        <v>26.45</v>
      </c>
      <c r="F76" s="15">
        <v>168.45</v>
      </c>
      <c r="G76" s="10" t="s">
        <v>35</v>
      </c>
      <c r="H76" s="4" t="s">
        <v>36</v>
      </c>
    </row>
    <row r="77" spans="1:8" x14ac:dyDescent="0.25">
      <c r="A77" s="23" t="s">
        <v>117</v>
      </c>
      <c r="B77" s="12">
        <v>200</v>
      </c>
      <c r="C77" s="39">
        <v>0.6</v>
      </c>
      <c r="D77" s="39">
        <v>0.4</v>
      </c>
      <c r="E77" s="39">
        <v>32.6</v>
      </c>
      <c r="F77" s="39">
        <v>136.4</v>
      </c>
      <c r="G77" s="12">
        <v>389</v>
      </c>
      <c r="H77" s="40" t="s">
        <v>118</v>
      </c>
    </row>
    <row r="78" spans="1:8" ht="12.6" customHeight="1" x14ac:dyDescent="0.25">
      <c r="A78" s="14" t="s">
        <v>42</v>
      </c>
      <c r="B78" s="250">
        <v>20</v>
      </c>
      <c r="C78" s="15">
        <v>1.3</v>
      </c>
      <c r="D78" s="15">
        <v>0.2</v>
      </c>
      <c r="E78" s="15">
        <v>8.6</v>
      </c>
      <c r="F78" s="15">
        <v>43</v>
      </c>
      <c r="G78" s="250" t="s">
        <v>43</v>
      </c>
      <c r="H78" s="4" t="s">
        <v>44</v>
      </c>
    </row>
    <row r="79" spans="1:8" s="20" customFormat="1" x14ac:dyDescent="0.25">
      <c r="A79" s="16" t="s">
        <v>25</v>
      </c>
      <c r="B79" s="251"/>
      <c r="C79" s="248">
        <f>SUM(C75:C78)</f>
        <v>26.44</v>
      </c>
      <c r="D79" s="248">
        <f t="shared" ref="D79:F79" si="3">SUM(D75:D78)</f>
        <v>19.369999999999997</v>
      </c>
      <c r="E79" s="248">
        <f t="shared" si="3"/>
        <v>73.28</v>
      </c>
      <c r="F79" s="248">
        <f t="shared" si="3"/>
        <v>587.48</v>
      </c>
      <c r="G79" s="251"/>
      <c r="H79" s="19"/>
    </row>
    <row r="80" spans="1:8" x14ac:dyDescent="0.25">
      <c r="A80" s="302" t="s">
        <v>119</v>
      </c>
      <c r="B80" s="303"/>
      <c r="C80" s="303"/>
      <c r="D80" s="303"/>
      <c r="E80" s="303"/>
      <c r="F80" s="303"/>
      <c r="G80" s="303"/>
      <c r="H80" s="304"/>
    </row>
    <row r="81" spans="1:8" x14ac:dyDescent="0.25">
      <c r="A81" s="305" t="s">
        <v>2</v>
      </c>
      <c r="B81" s="302" t="s">
        <v>3</v>
      </c>
      <c r="C81" s="303"/>
      <c r="D81" s="303"/>
      <c r="E81" s="303"/>
      <c r="F81" s="303"/>
      <c r="G81" s="307" t="s">
        <v>4</v>
      </c>
      <c r="H81" s="307" t="s">
        <v>5</v>
      </c>
    </row>
    <row r="82" spans="1:8" s="68" customFormat="1" ht="15" customHeight="1" x14ac:dyDescent="0.25">
      <c r="A82" s="306"/>
      <c r="B82" s="70" t="s">
        <v>6</v>
      </c>
      <c r="C82" s="249" t="s">
        <v>120</v>
      </c>
      <c r="D82" s="249" t="s">
        <v>121</v>
      </c>
      <c r="E82" s="249" t="s">
        <v>122</v>
      </c>
      <c r="F82" s="249" t="s">
        <v>10</v>
      </c>
      <c r="G82" s="308"/>
      <c r="H82" s="308"/>
    </row>
    <row r="83" spans="1:8" x14ac:dyDescent="0.25">
      <c r="A83" s="302" t="s">
        <v>238</v>
      </c>
      <c r="B83" s="303"/>
      <c r="C83" s="303"/>
      <c r="D83" s="303"/>
      <c r="E83" s="303"/>
      <c r="F83" s="303"/>
      <c r="G83" s="303"/>
      <c r="H83" s="304"/>
    </row>
    <row r="84" spans="1:8" s="256" customFormat="1" x14ac:dyDescent="0.25">
      <c r="A84" s="252" t="s">
        <v>27</v>
      </c>
      <c r="B84" s="262" t="s">
        <v>28</v>
      </c>
      <c r="C84" s="266">
        <v>1.6</v>
      </c>
      <c r="D84" s="266">
        <v>5.3</v>
      </c>
      <c r="E84" s="266">
        <v>8.4</v>
      </c>
      <c r="F84" s="266">
        <v>87.5</v>
      </c>
      <c r="G84" s="254" t="s">
        <v>29</v>
      </c>
      <c r="H84" s="263" t="s">
        <v>30</v>
      </c>
    </row>
    <row r="85" spans="1:8" x14ac:dyDescent="0.2">
      <c r="A85" s="8" t="s">
        <v>208</v>
      </c>
      <c r="B85" s="5">
        <v>80</v>
      </c>
      <c r="C85" s="250">
        <v>6.97</v>
      </c>
      <c r="D85" s="250">
        <v>7.74</v>
      </c>
      <c r="E85" s="250">
        <v>46.47</v>
      </c>
      <c r="F85" s="250">
        <v>289.39</v>
      </c>
      <c r="G85" s="250" t="s">
        <v>185</v>
      </c>
      <c r="H85" s="11" t="s">
        <v>209</v>
      </c>
    </row>
    <row r="86" spans="1:8" x14ac:dyDescent="0.25">
      <c r="A86" s="4" t="s">
        <v>137</v>
      </c>
      <c r="B86" s="15">
        <v>200</v>
      </c>
      <c r="C86" s="12">
        <v>0</v>
      </c>
      <c r="D86" s="12">
        <v>0</v>
      </c>
      <c r="E86" s="12">
        <v>19.97</v>
      </c>
      <c r="F86" s="12">
        <v>76</v>
      </c>
      <c r="G86" s="12" t="s">
        <v>138</v>
      </c>
      <c r="H86" s="30" t="s">
        <v>139</v>
      </c>
    </row>
    <row r="87" spans="1:8" ht="12.6" customHeight="1" x14ac:dyDescent="0.25">
      <c r="A87" s="14" t="s">
        <v>42</v>
      </c>
      <c r="B87" s="250">
        <v>20</v>
      </c>
      <c r="C87" s="15">
        <v>1.3</v>
      </c>
      <c r="D87" s="15">
        <v>0.2</v>
      </c>
      <c r="E87" s="15">
        <v>8.6</v>
      </c>
      <c r="F87" s="15">
        <v>43</v>
      </c>
      <c r="G87" s="250" t="s">
        <v>43</v>
      </c>
      <c r="H87" s="4" t="s">
        <v>44</v>
      </c>
    </row>
    <row r="88" spans="1:8" s="20" customFormat="1" x14ac:dyDescent="0.25">
      <c r="A88" s="16" t="s">
        <v>25</v>
      </c>
      <c r="B88" s="251"/>
      <c r="C88" s="248">
        <f>SUM(C84:C87)</f>
        <v>9.870000000000001</v>
      </c>
      <c r="D88" s="248">
        <f>SUM(D84:D87)</f>
        <v>13.239999999999998</v>
      </c>
      <c r="E88" s="248">
        <f>SUM(E84:E87)</f>
        <v>83.44</v>
      </c>
      <c r="F88" s="248">
        <f>SUM(F84:F87)</f>
        <v>495.89</v>
      </c>
      <c r="G88" s="251"/>
      <c r="H88" s="19"/>
    </row>
    <row r="89" spans="1:8" s="20" customFormat="1" x14ac:dyDescent="0.25">
      <c r="A89" s="302" t="s">
        <v>239</v>
      </c>
      <c r="B89" s="303"/>
      <c r="C89" s="303"/>
      <c r="D89" s="303"/>
      <c r="E89" s="303"/>
      <c r="F89" s="303"/>
      <c r="G89" s="303"/>
      <c r="H89" s="304"/>
    </row>
    <row r="90" spans="1:8" x14ac:dyDescent="0.25">
      <c r="A90" s="43" t="s">
        <v>132</v>
      </c>
      <c r="B90" s="250">
        <v>90</v>
      </c>
      <c r="C90" s="6">
        <f>13.02*0.9</f>
        <v>11.718</v>
      </c>
      <c r="D90" s="6">
        <f>17.48*0.9</f>
        <v>15.732000000000001</v>
      </c>
      <c r="E90" s="6">
        <f>13.37*0.9</f>
        <v>12.032999999999999</v>
      </c>
      <c r="F90" s="250">
        <f>265*0.9</f>
        <v>238.5</v>
      </c>
      <c r="G90" s="28" t="s">
        <v>133</v>
      </c>
      <c r="H90" s="8" t="s">
        <v>134</v>
      </c>
    </row>
    <row r="91" spans="1:8" x14ac:dyDescent="0.25">
      <c r="A91" s="4" t="s">
        <v>135</v>
      </c>
      <c r="B91" s="29">
        <v>150</v>
      </c>
      <c r="C91" s="250">
        <v>2.6</v>
      </c>
      <c r="D91" s="250">
        <v>11.8</v>
      </c>
      <c r="E91" s="250">
        <v>12.81</v>
      </c>
      <c r="F91" s="250">
        <v>163.5</v>
      </c>
      <c r="G91" s="15">
        <v>541</v>
      </c>
      <c r="H91" s="8" t="s">
        <v>136</v>
      </c>
    </row>
    <row r="92" spans="1:8" x14ac:dyDescent="0.25">
      <c r="A92" s="4" t="s">
        <v>137</v>
      </c>
      <c r="B92" s="15">
        <v>200</v>
      </c>
      <c r="C92" s="12">
        <v>0</v>
      </c>
      <c r="D92" s="12">
        <v>0</v>
      </c>
      <c r="E92" s="12">
        <v>19.97</v>
      </c>
      <c r="F92" s="12">
        <v>76</v>
      </c>
      <c r="G92" s="15" t="s">
        <v>138</v>
      </c>
      <c r="H92" s="8" t="s">
        <v>139</v>
      </c>
    </row>
    <row r="93" spans="1:8" ht="12.6" customHeight="1" x14ac:dyDescent="0.25">
      <c r="A93" s="14" t="s">
        <v>42</v>
      </c>
      <c r="B93" s="250">
        <v>20</v>
      </c>
      <c r="C93" s="15">
        <v>1.3</v>
      </c>
      <c r="D93" s="15">
        <v>0.2</v>
      </c>
      <c r="E93" s="15">
        <v>8.6</v>
      </c>
      <c r="F93" s="15">
        <v>43</v>
      </c>
      <c r="G93" s="250" t="s">
        <v>43</v>
      </c>
      <c r="H93" s="4" t="s">
        <v>44</v>
      </c>
    </row>
    <row r="94" spans="1:8" s="20" customFormat="1" x14ac:dyDescent="0.25">
      <c r="A94" s="16" t="s">
        <v>25</v>
      </c>
      <c r="B94" s="251"/>
      <c r="C94" s="248">
        <f>SUM(C90:C93)</f>
        <v>15.618</v>
      </c>
      <c r="D94" s="248">
        <f>SUM(D90:D93)</f>
        <v>27.732000000000003</v>
      </c>
      <c r="E94" s="248">
        <f>SUM(E90:E93)</f>
        <v>53.413000000000004</v>
      </c>
      <c r="F94" s="248">
        <f>SUM(F90:F93)</f>
        <v>521</v>
      </c>
      <c r="G94" s="251"/>
      <c r="H94" s="19"/>
    </row>
    <row r="95" spans="1:8" s="20" customFormat="1" ht="22.5" customHeight="1" x14ac:dyDescent="0.25">
      <c r="A95" s="314" t="s">
        <v>237</v>
      </c>
      <c r="B95" s="315"/>
      <c r="C95" s="315"/>
      <c r="D95" s="315"/>
      <c r="E95" s="315"/>
      <c r="F95" s="315"/>
      <c r="G95" s="315"/>
      <c r="H95" s="316"/>
    </row>
    <row r="96" spans="1:8" ht="16.5" customHeight="1" x14ac:dyDescent="0.25">
      <c r="A96" s="314" t="s">
        <v>140</v>
      </c>
      <c r="B96" s="315"/>
      <c r="C96" s="315"/>
      <c r="D96" s="315"/>
      <c r="E96" s="315"/>
      <c r="F96" s="315"/>
      <c r="G96" s="315"/>
      <c r="H96" s="316"/>
    </row>
    <row r="97" spans="1:8" ht="13.5" customHeight="1" x14ac:dyDescent="0.25">
      <c r="A97" s="302" t="s">
        <v>1</v>
      </c>
      <c r="B97" s="303"/>
      <c r="C97" s="303"/>
      <c r="D97" s="303"/>
      <c r="E97" s="303"/>
      <c r="F97" s="303"/>
      <c r="G97" s="303"/>
      <c r="H97" s="304"/>
    </row>
    <row r="98" spans="1:8" x14ac:dyDescent="0.25">
      <c r="A98" s="305" t="s">
        <v>2</v>
      </c>
      <c r="B98" s="302" t="s">
        <v>3</v>
      </c>
      <c r="C98" s="303"/>
      <c r="D98" s="303"/>
      <c r="E98" s="303"/>
      <c r="F98" s="303"/>
      <c r="G98" s="307" t="s">
        <v>4</v>
      </c>
      <c r="H98" s="307" t="s">
        <v>5</v>
      </c>
    </row>
    <row r="99" spans="1:8" s="68" customFormat="1" ht="15.75" customHeight="1" x14ac:dyDescent="0.25">
      <c r="A99" s="306"/>
      <c r="B99" s="70" t="s">
        <v>6</v>
      </c>
      <c r="C99" s="249" t="s">
        <v>7</v>
      </c>
      <c r="D99" s="249" t="s">
        <v>8</v>
      </c>
      <c r="E99" s="249" t="s">
        <v>9</v>
      </c>
      <c r="F99" s="249" t="s">
        <v>10</v>
      </c>
      <c r="G99" s="308"/>
      <c r="H99" s="308"/>
    </row>
    <row r="100" spans="1:8" x14ac:dyDescent="0.25">
      <c r="A100" s="302" t="s">
        <v>238</v>
      </c>
      <c r="B100" s="303"/>
      <c r="C100" s="303"/>
      <c r="D100" s="303"/>
      <c r="E100" s="303"/>
      <c r="F100" s="303"/>
      <c r="G100" s="303"/>
      <c r="H100" s="304"/>
    </row>
    <row r="101" spans="1:8" ht="23.25" customHeight="1" x14ac:dyDescent="0.25">
      <c r="A101" s="4" t="s">
        <v>110</v>
      </c>
      <c r="B101" s="36" t="s">
        <v>28</v>
      </c>
      <c r="C101" s="245">
        <v>1.44</v>
      </c>
      <c r="D101" s="245">
        <v>5.34</v>
      </c>
      <c r="E101" s="245">
        <v>9.3800000000000008</v>
      </c>
      <c r="F101" s="245">
        <v>91.98</v>
      </c>
      <c r="G101" s="32" t="s">
        <v>111</v>
      </c>
      <c r="H101" s="38" t="s">
        <v>112</v>
      </c>
    </row>
    <row r="102" spans="1:8" ht="13.5" customHeight="1" x14ac:dyDescent="0.25">
      <c r="A102" s="4" t="s">
        <v>188</v>
      </c>
      <c r="B102" s="44">
        <v>80</v>
      </c>
      <c r="C102" s="250">
        <v>5.95</v>
      </c>
      <c r="D102" s="250">
        <v>6.44</v>
      </c>
      <c r="E102" s="6">
        <v>47.97</v>
      </c>
      <c r="F102" s="250">
        <v>277.69</v>
      </c>
      <c r="G102" s="15" t="s">
        <v>189</v>
      </c>
      <c r="H102" s="8" t="s">
        <v>190</v>
      </c>
    </row>
    <row r="103" spans="1:8" x14ac:dyDescent="0.25">
      <c r="A103" s="23" t="s">
        <v>117</v>
      </c>
      <c r="B103" s="12">
        <v>200</v>
      </c>
      <c r="C103" s="39">
        <v>0.6</v>
      </c>
      <c r="D103" s="39">
        <v>0.4</v>
      </c>
      <c r="E103" s="39">
        <v>32.6</v>
      </c>
      <c r="F103" s="39">
        <v>136.4</v>
      </c>
      <c r="G103" s="12">
        <v>389</v>
      </c>
      <c r="H103" s="40" t="s">
        <v>118</v>
      </c>
    </row>
    <row r="104" spans="1:8" ht="12.6" customHeight="1" x14ac:dyDescent="0.25">
      <c r="A104" s="14" t="s">
        <v>42</v>
      </c>
      <c r="B104" s="250">
        <v>20</v>
      </c>
      <c r="C104" s="15">
        <v>1.3</v>
      </c>
      <c r="D104" s="15">
        <v>0.2</v>
      </c>
      <c r="E104" s="15">
        <v>8.6</v>
      </c>
      <c r="F104" s="15">
        <v>43</v>
      </c>
      <c r="G104" s="250" t="s">
        <v>43</v>
      </c>
      <c r="H104" s="4" t="s">
        <v>44</v>
      </c>
    </row>
    <row r="105" spans="1:8" s="20" customFormat="1" ht="13.15" customHeight="1" x14ac:dyDescent="0.25">
      <c r="A105" s="16" t="s">
        <v>25</v>
      </c>
      <c r="B105" s="251"/>
      <c r="C105" s="248">
        <f>SUM(C101:C104)</f>
        <v>9.2900000000000009</v>
      </c>
      <c r="D105" s="248">
        <f>SUM(D101:D104)</f>
        <v>12.38</v>
      </c>
      <c r="E105" s="248">
        <f>SUM(E101:E104)</f>
        <v>98.55</v>
      </c>
      <c r="F105" s="248">
        <f>SUM(F101:F104)</f>
        <v>549.07000000000005</v>
      </c>
      <c r="G105" s="251"/>
      <c r="H105" s="19"/>
    </row>
    <row r="106" spans="1:8" s="20" customFormat="1" ht="13.15" customHeight="1" x14ac:dyDescent="0.25">
      <c r="A106" s="302" t="s">
        <v>239</v>
      </c>
      <c r="B106" s="303"/>
      <c r="C106" s="313"/>
      <c r="D106" s="313"/>
      <c r="E106" s="313"/>
      <c r="F106" s="313"/>
      <c r="G106" s="303"/>
      <c r="H106" s="304"/>
    </row>
    <row r="107" spans="1:8" s="256" customFormat="1" x14ac:dyDescent="0.25">
      <c r="A107" s="263" t="s">
        <v>255</v>
      </c>
      <c r="B107" s="262">
        <v>90</v>
      </c>
      <c r="C107" s="254">
        <v>14.9</v>
      </c>
      <c r="D107" s="254">
        <v>11.2</v>
      </c>
      <c r="E107" s="254">
        <v>13.1</v>
      </c>
      <c r="F107" s="254">
        <v>214.2</v>
      </c>
      <c r="G107" s="267" t="s">
        <v>256</v>
      </c>
      <c r="H107" s="263" t="s">
        <v>257</v>
      </c>
    </row>
    <row r="108" spans="1:8" s="269" customFormat="1" ht="13.5" customHeight="1" x14ac:dyDescent="0.25">
      <c r="A108" s="263" t="s">
        <v>82</v>
      </c>
      <c r="B108" s="262">
        <v>150</v>
      </c>
      <c r="C108" s="254">
        <v>3.65</v>
      </c>
      <c r="D108" s="254">
        <v>5.37</v>
      </c>
      <c r="E108" s="254">
        <v>36.68</v>
      </c>
      <c r="F108" s="254">
        <v>209.7</v>
      </c>
      <c r="G108" s="268" t="s">
        <v>83</v>
      </c>
      <c r="H108" s="252" t="s">
        <v>109</v>
      </c>
    </row>
    <row r="109" spans="1:8" x14ac:dyDescent="0.25">
      <c r="A109" s="23" t="s">
        <v>117</v>
      </c>
      <c r="B109" s="12">
        <v>200</v>
      </c>
      <c r="C109" s="39">
        <v>0.6</v>
      </c>
      <c r="D109" s="39">
        <v>0.4</v>
      </c>
      <c r="E109" s="39">
        <v>32.6</v>
      </c>
      <c r="F109" s="39">
        <v>136.4</v>
      </c>
      <c r="G109" s="12">
        <v>389</v>
      </c>
      <c r="H109" s="40" t="s">
        <v>118</v>
      </c>
    </row>
    <row r="110" spans="1:8" ht="12.6" customHeight="1" x14ac:dyDescent="0.25">
      <c r="A110" s="14" t="s">
        <v>42</v>
      </c>
      <c r="B110" s="250">
        <v>20</v>
      </c>
      <c r="C110" s="15">
        <v>1.3</v>
      </c>
      <c r="D110" s="15">
        <v>0.2</v>
      </c>
      <c r="E110" s="15">
        <v>8.6</v>
      </c>
      <c r="F110" s="15">
        <v>43</v>
      </c>
      <c r="G110" s="250" t="s">
        <v>43</v>
      </c>
      <c r="H110" s="4" t="s">
        <v>44</v>
      </c>
    </row>
    <row r="111" spans="1:8" s="20" customFormat="1" ht="13.15" customHeight="1" x14ac:dyDescent="0.25">
      <c r="A111" s="16" t="s">
        <v>25</v>
      </c>
      <c r="B111" s="251"/>
      <c r="C111" s="248">
        <f>SUM(C107:C110)</f>
        <v>20.450000000000003</v>
      </c>
      <c r="D111" s="248">
        <f t="shared" ref="D111:F111" si="4">SUM(D107:D110)</f>
        <v>17.169999999999998</v>
      </c>
      <c r="E111" s="248">
        <f t="shared" si="4"/>
        <v>90.97999999999999</v>
      </c>
      <c r="F111" s="248">
        <f t="shared" si="4"/>
        <v>603.29999999999995</v>
      </c>
      <c r="G111" s="251"/>
      <c r="H111" s="19"/>
    </row>
    <row r="112" spans="1:8" x14ac:dyDescent="0.25">
      <c r="A112" s="302" t="s">
        <v>48</v>
      </c>
      <c r="B112" s="303"/>
      <c r="C112" s="303"/>
      <c r="D112" s="303"/>
      <c r="E112" s="303"/>
      <c r="F112" s="303"/>
      <c r="G112" s="303"/>
      <c r="H112" s="304"/>
    </row>
    <row r="113" spans="1:8" x14ac:dyDescent="0.25">
      <c r="A113" s="305" t="s">
        <v>2</v>
      </c>
      <c r="B113" s="302" t="s">
        <v>3</v>
      </c>
      <c r="C113" s="303"/>
      <c r="D113" s="303"/>
      <c r="E113" s="303"/>
      <c r="F113" s="303"/>
      <c r="G113" s="307" t="s">
        <v>4</v>
      </c>
      <c r="H113" s="307" t="s">
        <v>5</v>
      </c>
    </row>
    <row r="114" spans="1:8" s="68" customFormat="1" ht="14.25" customHeight="1" x14ac:dyDescent="0.25">
      <c r="A114" s="306"/>
      <c r="B114" s="70" t="s">
        <v>6</v>
      </c>
      <c r="C114" s="249" t="s">
        <v>7</v>
      </c>
      <c r="D114" s="249" t="s">
        <v>8</v>
      </c>
      <c r="E114" s="249" t="s">
        <v>9</v>
      </c>
      <c r="F114" s="249" t="s">
        <v>10</v>
      </c>
      <c r="G114" s="308"/>
      <c r="H114" s="308"/>
    </row>
    <row r="115" spans="1:8" x14ac:dyDescent="0.25">
      <c r="A115" s="302" t="s">
        <v>238</v>
      </c>
      <c r="B115" s="303"/>
      <c r="C115" s="303"/>
      <c r="D115" s="303"/>
      <c r="E115" s="303"/>
      <c r="F115" s="303"/>
      <c r="G115" s="303"/>
      <c r="H115" s="304"/>
    </row>
    <row r="116" spans="1:8" ht="14.25" customHeight="1" x14ac:dyDescent="0.25">
      <c r="A116" s="4" t="s">
        <v>57</v>
      </c>
      <c r="B116" s="36" t="s">
        <v>58</v>
      </c>
      <c r="C116" s="245">
        <v>1.71</v>
      </c>
      <c r="D116" s="245">
        <v>5.19</v>
      </c>
      <c r="E116" s="245">
        <v>6.89</v>
      </c>
      <c r="F116" s="245">
        <v>81.27</v>
      </c>
      <c r="G116" s="250" t="s">
        <v>59</v>
      </c>
      <c r="H116" s="8" t="s">
        <v>60</v>
      </c>
    </row>
    <row r="117" spans="1:8" ht="12.75" customHeight="1" x14ac:dyDescent="0.25">
      <c r="A117" s="23" t="s">
        <v>192</v>
      </c>
      <c r="B117" s="36">
        <v>75</v>
      </c>
      <c r="C117" s="250">
        <v>7.73</v>
      </c>
      <c r="D117" s="250">
        <v>9.5</v>
      </c>
      <c r="E117" s="250">
        <v>27.69</v>
      </c>
      <c r="F117" s="250">
        <v>225.22</v>
      </c>
      <c r="G117" s="10" t="s">
        <v>193</v>
      </c>
      <c r="H117" s="8" t="s">
        <v>194</v>
      </c>
    </row>
    <row r="118" spans="1:8" ht="14.25" customHeight="1" x14ac:dyDescent="0.25">
      <c r="A118" s="14" t="s">
        <v>67</v>
      </c>
      <c r="B118" s="15">
        <v>200</v>
      </c>
      <c r="C118" s="246">
        <v>0.14000000000000001</v>
      </c>
      <c r="D118" s="246">
        <v>0.11</v>
      </c>
      <c r="E118" s="246">
        <v>21.52</v>
      </c>
      <c r="F118" s="246">
        <v>87.59</v>
      </c>
      <c r="G118" s="15" t="s">
        <v>68</v>
      </c>
      <c r="H118" s="23" t="s">
        <v>69</v>
      </c>
    </row>
    <row r="119" spans="1:8" ht="12.6" customHeight="1" x14ac:dyDescent="0.25">
      <c r="A119" s="14" t="s">
        <v>42</v>
      </c>
      <c r="B119" s="250">
        <v>20</v>
      </c>
      <c r="C119" s="15">
        <v>1.3</v>
      </c>
      <c r="D119" s="15">
        <v>0.2</v>
      </c>
      <c r="E119" s="15">
        <v>8.6</v>
      </c>
      <c r="F119" s="15">
        <v>43</v>
      </c>
      <c r="G119" s="250" t="s">
        <v>43</v>
      </c>
      <c r="H119" s="4" t="s">
        <v>44</v>
      </c>
    </row>
    <row r="120" spans="1:8" s="20" customFormat="1" x14ac:dyDescent="0.25">
      <c r="A120" s="16" t="s">
        <v>25</v>
      </c>
      <c r="B120" s="251"/>
      <c r="C120" s="248">
        <f>SUM(C116:C119)</f>
        <v>10.880000000000003</v>
      </c>
      <c r="D120" s="248">
        <f>SUM(D116:D119)</f>
        <v>15</v>
      </c>
      <c r="E120" s="248">
        <f>SUM(E116:E119)</f>
        <v>64.699999999999989</v>
      </c>
      <c r="F120" s="248">
        <f>SUM(F116:F119)</f>
        <v>437.08000000000004</v>
      </c>
      <c r="G120" s="251"/>
      <c r="H120" s="19"/>
    </row>
    <row r="121" spans="1:8" s="20" customFormat="1" x14ac:dyDescent="0.25">
      <c r="A121" s="302" t="s">
        <v>239</v>
      </c>
      <c r="B121" s="303"/>
      <c r="C121" s="303"/>
      <c r="D121" s="303"/>
      <c r="E121" s="303"/>
      <c r="F121" s="303"/>
      <c r="G121" s="303"/>
      <c r="H121" s="304"/>
    </row>
    <row r="122" spans="1:8" ht="12.75" customHeight="1" x14ac:dyDescent="0.25">
      <c r="A122" s="8" t="s">
        <v>49</v>
      </c>
      <c r="B122" s="29">
        <v>90</v>
      </c>
      <c r="C122" s="6">
        <v>11.5</v>
      </c>
      <c r="D122" s="250">
        <v>11.8</v>
      </c>
      <c r="E122" s="250">
        <v>12.3</v>
      </c>
      <c r="F122" s="6">
        <v>201.4</v>
      </c>
      <c r="G122" s="46" t="s">
        <v>50</v>
      </c>
      <c r="H122" s="4" t="s">
        <v>51</v>
      </c>
    </row>
    <row r="123" spans="1:8" ht="12" customHeight="1" x14ac:dyDescent="0.25">
      <c r="A123" s="14" t="s">
        <v>52</v>
      </c>
      <c r="B123" s="29">
        <v>150</v>
      </c>
      <c r="C123" s="250">
        <v>2.86</v>
      </c>
      <c r="D123" s="250">
        <v>4.32</v>
      </c>
      <c r="E123" s="250">
        <v>23.02</v>
      </c>
      <c r="F123" s="250">
        <v>142.4</v>
      </c>
      <c r="G123" s="250">
        <v>310</v>
      </c>
      <c r="H123" s="8" t="s">
        <v>53</v>
      </c>
    </row>
    <row r="124" spans="1:8" ht="14.25" customHeight="1" x14ac:dyDescent="0.25">
      <c r="A124" s="14" t="s">
        <v>67</v>
      </c>
      <c r="B124" s="22">
        <v>200</v>
      </c>
      <c r="C124" s="246">
        <v>0.14000000000000001</v>
      </c>
      <c r="D124" s="246">
        <v>0.11</v>
      </c>
      <c r="E124" s="246">
        <v>21.52</v>
      </c>
      <c r="F124" s="246">
        <v>87.59</v>
      </c>
      <c r="G124" s="15" t="s">
        <v>68</v>
      </c>
      <c r="H124" s="23" t="s">
        <v>69</v>
      </c>
    </row>
    <row r="125" spans="1:8" ht="12.6" customHeight="1" x14ac:dyDescent="0.25">
      <c r="A125" s="14" t="s">
        <v>42</v>
      </c>
      <c r="B125" s="250">
        <v>20</v>
      </c>
      <c r="C125" s="15">
        <v>1.3</v>
      </c>
      <c r="D125" s="15">
        <v>0.2</v>
      </c>
      <c r="E125" s="15">
        <v>8.6</v>
      </c>
      <c r="F125" s="15">
        <v>43</v>
      </c>
      <c r="G125" s="250" t="s">
        <v>43</v>
      </c>
      <c r="H125" s="4" t="s">
        <v>44</v>
      </c>
    </row>
    <row r="126" spans="1:8" s="20" customFormat="1" x14ac:dyDescent="0.25">
      <c r="A126" s="16" t="s">
        <v>25</v>
      </c>
      <c r="B126" s="251"/>
      <c r="C126" s="26">
        <f>SUM(C122:C125)</f>
        <v>15.8</v>
      </c>
      <c r="D126" s="26">
        <f t="shared" ref="D126:F126" si="5">SUM(D122:D125)</f>
        <v>16.43</v>
      </c>
      <c r="E126" s="26">
        <f t="shared" si="5"/>
        <v>65.44</v>
      </c>
      <c r="F126" s="26">
        <f t="shared" si="5"/>
        <v>474.39</v>
      </c>
      <c r="G126" s="251"/>
      <c r="H126" s="19"/>
    </row>
    <row r="127" spans="1:8" x14ac:dyDescent="0.25">
      <c r="A127" s="302" t="s">
        <v>70</v>
      </c>
      <c r="B127" s="303"/>
      <c r="C127" s="303"/>
      <c r="D127" s="303"/>
      <c r="E127" s="303"/>
      <c r="F127" s="303"/>
      <c r="G127" s="303"/>
      <c r="H127" s="304"/>
    </row>
    <row r="128" spans="1:8" x14ac:dyDescent="0.25">
      <c r="A128" s="305" t="s">
        <v>2</v>
      </c>
      <c r="B128" s="302" t="s">
        <v>3</v>
      </c>
      <c r="C128" s="303"/>
      <c r="D128" s="303"/>
      <c r="E128" s="303"/>
      <c r="F128" s="303"/>
      <c r="G128" s="307" t="s">
        <v>4</v>
      </c>
      <c r="H128" s="307" t="s">
        <v>5</v>
      </c>
    </row>
    <row r="129" spans="1:8" s="68" customFormat="1" ht="12.75" customHeight="1" x14ac:dyDescent="0.25">
      <c r="A129" s="306"/>
      <c r="B129" s="70" t="s">
        <v>6</v>
      </c>
      <c r="C129" s="249" t="s">
        <v>7</v>
      </c>
      <c r="D129" s="249" t="s">
        <v>8</v>
      </c>
      <c r="E129" s="249" t="s">
        <v>9</v>
      </c>
      <c r="F129" s="249" t="s">
        <v>10</v>
      </c>
      <c r="G129" s="308"/>
      <c r="H129" s="308"/>
    </row>
    <row r="130" spans="1:8" x14ac:dyDescent="0.25">
      <c r="A130" s="302" t="s">
        <v>238</v>
      </c>
      <c r="B130" s="303"/>
      <c r="C130" s="303"/>
      <c r="D130" s="303"/>
      <c r="E130" s="303"/>
      <c r="F130" s="303"/>
      <c r="G130" s="303"/>
      <c r="H130" s="304"/>
    </row>
    <row r="131" spans="1:8" ht="21.75" customHeight="1" x14ac:dyDescent="0.25">
      <c r="A131" s="14" t="s">
        <v>76</v>
      </c>
      <c r="B131" s="5" t="s">
        <v>28</v>
      </c>
      <c r="C131" s="250">
        <v>1.25</v>
      </c>
      <c r="D131" s="250">
        <v>5.4</v>
      </c>
      <c r="E131" s="250">
        <v>6.83</v>
      </c>
      <c r="F131" s="250">
        <v>80.22</v>
      </c>
      <c r="G131" s="250" t="s">
        <v>77</v>
      </c>
      <c r="H131" s="8" t="s">
        <v>78</v>
      </c>
    </row>
    <row r="132" spans="1:8" ht="12.75" customHeight="1" x14ac:dyDescent="0.2">
      <c r="A132" s="4" t="s">
        <v>210</v>
      </c>
      <c r="B132" s="36">
        <v>60</v>
      </c>
      <c r="C132" s="250">
        <v>7.38</v>
      </c>
      <c r="D132" s="250">
        <v>4.38</v>
      </c>
      <c r="E132" s="250">
        <v>23.34</v>
      </c>
      <c r="F132" s="250">
        <v>161.6</v>
      </c>
      <c r="G132" s="32">
        <v>410</v>
      </c>
      <c r="H132" s="11" t="s">
        <v>211</v>
      </c>
    </row>
    <row r="133" spans="1:8" ht="14.25" customHeight="1" x14ac:dyDescent="0.25">
      <c r="A133" s="4" t="s">
        <v>137</v>
      </c>
      <c r="B133" s="15">
        <v>200</v>
      </c>
      <c r="C133" s="12">
        <v>0</v>
      </c>
      <c r="D133" s="12">
        <v>0</v>
      </c>
      <c r="E133" s="12">
        <v>19.97</v>
      </c>
      <c r="F133" s="12">
        <v>76</v>
      </c>
      <c r="G133" s="15" t="s">
        <v>138</v>
      </c>
      <c r="H133" s="8" t="s">
        <v>139</v>
      </c>
    </row>
    <row r="134" spans="1:8" ht="12.6" customHeight="1" x14ac:dyDescent="0.25">
      <c r="A134" s="14" t="s">
        <v>42</v>
      </c>
      <c r="B134" s="250">
        <v>20</v>
      </c>
      <c r="C134" s="15">
        <v>1.3</v>
      </c>
      <c r="D134" s="15">
        <v>0.2</v>
      </c>
      <c r="E134" s="15">
        <v>8.6</v>
      </c>
      <c r="F134" s="15">
        <v>43</v>
      </c>
      <c r="G134" s="250" t="s">
        <v>43</v>
      </c>
      <c r="H134" s="4" t="s">
        <v>44</v>
      </c>
    </row>
    <row r="135" spans="1:8" s="20" customFormat="1" x14ac:dyDescent="0.25">
      <c r="A135" s="16" t="s">
        <v>25</v>
      </c>
      <c r="B135" s="251"/>
      <c r="C135" s="248">
        <f>SUM(C131:C134)</f>
        <v>9.93</v>
      </c>
      <c r="D135" s="248">
        <f>SUM(D131:D134)</f>
        <v>9.98</v>
      </c>
      <c r="E135" s="248">
        <f>SUM(E131:E134)</f>
        <v>58.74</v>
      </c>
      <c r="F135" s="248">
        <f>SUM(F131:F134)</f>
        <v>360.82</v>
      </c>
      <c r="G135" s="251"/>
      <c r="H135" s="19"/>
    </row>
    <row r="136" spans="1:8" s="20" customFormat="1" x14ac:dyDescent="0.25">
      <c r="A136" s="302" t="s">
        <v>239</v>
      </c>
      <c r="B136" s="303"/>
      <c r="C136" s="303"/>
      <c r="D136" s="303"/>
      <c r="E136" s="303"/>
      <c r="F136" s="303"/>
      <c r="G136" s="303"/>
      <c r="H136" s="304"/>
    </row>
    <row r="137" spans="1:8" s="256" customFormat="1" x14ac:dyDescent="0.25">
      <c r="A137" s="264" t="s">
        <v>132</v>
      </c>
      <c r="B137" s="254">
        <v>90</v>
      </c>
      <c r="C137" s="270">
        <f>13.02*0.9</f>
        <v>11.718</v>
      </c>
      <c r="D137" s="270">
        <f>17.48*0.9</f>
        <v>15.732000000000001</v>
      </c>
      <c r="E137" s="270">
        <f>13.37*0.9</f>
        <v>12.032999999999999</v>
      </c>
      <c r="F137" s="254">
        <f>265*0.9</f>
        <v>238.5</v>
      </c>
      <c r="G137" s="271" t="s">
        <v>133</v>
      </c>
      <c r="H137" s="263" t="s">
        <v>134</v>
      </c>
    </row>
    <row r="138" spans="1:8" ht="12.75" customHeight="1" x14ac:dyDescent="0.25">
      <c r="A138" s="4" t="s">
        <v>150</v>
      </c>
      <c r="B138" s="15">
        <v>150</v>
      </c>
      <c r="C138" s="15">
        <v>5.52</v>
      </c>
      <c r="D138" s="15">
        <v>4.51</v>
      </c>
      <c r="E138" s="15">
        <v>26.45</v>
      </c>
      <c r="F138" s="15">
        <v>168.45</v>
      </c>
      <c r="G138" s="10" t="s">
        <v>35</v>
      </c>
      <c r="H138" s="4" t="s">
        <v>36</v>
      </c>
    </row>
    <row r="139" spans="1:8" ht="14.25" customHeight="1" x14ac:dyDescent="0.25">
      <c r="A139" s="4" t="s">
        <v>137</v>
      </c>
      <c r="B139" s="15">
        <v>200</v>
      </c>
      <c r="C139" s="12">
        <v>0</v>
      </c>
      <c r="D139" s="12">
        <v>0</v>
      </c>
      <c r="E139" s="12">
        <v>19.97</v>
      </c>
      <c r="F139" s="12">
        <v>76</v>
      </c>
      <c r="G139" s="15" t="s">
        <v>138</v>
      </c>
      <c r="H139" s="8" t="s">
        <v>139</v>
      </c>
    </row>
    <row r="140" spans="1:8" ht="12.6" customHeight="1" x14ac:dyDescent="0.25">
      <c r="A140" s="14" t="s">
        <v>42</v>
      </c>
      <c r="B140" s="250">
        <v>20</v>
      </c>
      <c r="C140" s="15">
        <v>1.3</v>
      </c>
      <c r="D140" s="15">
        <v>0.2</v>
      </c>
      <c r="E140" s="15">
        <v>8.6</v>
      </c>
      <c r="F140" s="15">
        <v>43</v>
      </c>
      <c r="G140" s="250" t="s">
        <v>43</v>
      </c>
      <c r="H140" s="4" t="s">
        <v>44</v>
      </c>
    </row>
    <row r="141" spans="1:8" s="20" customFormat="1" x14ac:dyDescent="0.25">
      <c r="A141" s="16" t="s">
        <v>25</v>
      </c>
      <c r="B141" s="251"/>
      <c r="C141" s="248">
        <f>SUM(C137:C140)</f>
        <v>18.538</v>
      </c>
      <c r="D141" s="248">
        <f>SUM(D137:D140)</f>
        <v>20.442</v>
      </c>
      <c r="E141" s="248">
        <f>SUM(E137:E140)</f>
        <v>67.052999999999997</v>
      </c>
      <c r="F141" s="248">
        <f>SUM(F137:F140)</f>
        <v>525.95000000000005</v>
      </c>
      <c r="G141" s="251"/>
      <c r="H141" s="19"/>
    </row>
    <row r="142" spans="1:8" x14ac:dyDescent="0.25">
      <c r="A142" s="302" t="s">
        <v>88</v>
      </c>
      <c r="B142" s="303"/>
      <c r="C142" s="303"/>
      <c r="D142" s="303"/>
      <c r="E142" s="303"/>
      <c r="F142" s="303"/>
      <c r="G142" s="303"/>
      <c r="H142" s="304"/>
    </row>
    <row r="143" spans="1:8" x14ac:dyDescent="0.25">
      <c r="A143" s="305" t="s">
        <v>2</v>
      </c>
      <c r="B143" s="302" t="s">
        <v>3</v>
      </c>
      <c r="C143" s="303"/>
      <c r="D143" s="303"/>
      <c r="E143" s="303"/>
      <c r="F143" s="303"/>
      <c r="G143" s="307" t="s">
        <v>4</v>
      </c>
      <c r="H143" s="307" t="s">
        <v>5</v>
      </c>
    </row>
    <row r="144" spans="1:8" s="68" customFormat="1" ht="12" customHeight="1" x14ac:dyDescent="0.25">
      <c r="A144" s="306"/>
      <c r="B144" s="70" t="s">
        <v>6</v>
      </c>
      <c r="C144" s="249" t="s">
        <v>7</v>
      </c>
      <c r="D144" s="249" t="s">
        <v>8</v>
      </c>
      <c r="E144" s="249" t="s">
        <v>9</v>
      </c>
      <c r="F144" s="249" t="s">
        <v>10</v>
      </c>
      <c r="G144" s="308"/>
      <c r="H144" s="308"/>
    </row>
    <row r="145" spans="1:8" x14ac:dyDescent="0.25">
      <c r="A145" s="302" t="s">
        <v>238</v>
      </c>
      <c r="B145" s="303"/>
      <c r="C145" s="303"/>
      <c r="D145" s="303"/>
      <c r="E145" s="303"/>
      <c r="F145" s="303"/>
      <c r="G145" s="303"/>
      <c r="H145" s="304"/>
    </row>
    <row r="146" spans="1:8" s="256" customFormat="1" x14ac:dyDescent="0.25">
      <c r="A146" s="252" t="s">
        <v>27</v>
      </c>
      <c r="B146" s="262" t="s">
        <v>28</v>
      </c>
      <c r="C146" s="266">
        <v>1.6</v>
      </c>
      <c r="D146" s="266">
        <v>5.3</v>
      </c>
      <c r="E146" s="266">
        <v>8.4</v>
      </c>
      <c r="F146" s="266">
        <v>87.5</v>
      </c>
      <c r="G146" s="254" t="s">
        <v>29</v>
      </c>
      <c r="H146" s="263" t="s">
        <v>30</v>
      </c>
    </row>
    <row r="147" spans="1:8" ht="12.75" customHeight="1" x14ac:dyDescent="0.2">
      <c r="A147" s="8" t="s">
        <v>166</v>
      </c>
      <c r="B147" s="9">
        <v>60</v>
      </c>
      <c r="C147" s="250">
        <v>5.86</v>
      </c>
      <c r="D147" s="250">
        <v>6.96</v>
      </c>
      <c r="E147" s="250">
        <v>17.54</v>
      </c>
      <c r="F147" s="250">
        <v>158.41</v>
      </c>
      <c r="G147" s="10" t="s">
        <v>167</v>
      </c>
      <c r="H147" s="11" t="s">
        <v>168</v>
      </c>
    </row>
    <row r="148" spans="1:8" x14ac:dyDescent="0.25">
      <c r="A148" s="4" t="s">
        <v>102</v>
      </c>
      <c r="B148" s="12">
        <v>200</v>
      </c>
      <c r="C148" s="246">
        <v>0.33</v>
      </c>
      <c r="D148" s="246">
        <v>0</v>
      </c>
      <c r="E148" s="246">
        <v>22.78</v>
      </c>
      <c r="F148" s="246">
        <v>94.44</v>
      </c>
      <c r="G148" s="10" t="s">
        <v>103</v>
      </c>
      <c r="H148" s="8" t="s">
        <v>104</v>
      </c>
    </row>
    <row r="149" spans="1:8" ht="12.6" customHeight="1" x14ac:dyDescent="0.25">
      <c r="A149" s="14" t="s">
        <v>42</v>
      </c>
      <c r="B149" s="250">
        <v>20</v>
      </c>
      <c r="C149" s="15">
        <v>1.3</v>
      </c>
      <c r="D149" s="15">
        <v>0.2</v>
      </c>
      <c r="E149" s="15">
        <v>8.6</v>
      </c>
      <c r="F149" s="15">
        <v>43</v>
      </c>
      <c r="G149" s="250" t="s">
        <v>43</v>
      </c>
      <c r="H149" s="4" t="s">
        <v>44</v>
      </c>
    </row>
    <row r="150" spans="1:8" s="20" customFormat="1" x14ac:dyDescent="0.25">
      <c r="A150" s="16" t="s">
        <v>25</v>
      </c>
      <c r="B150" s="251"/>
      <c r="C150" s="248">
        <f>SUM(C146:C149)</f>
        <v>9.0900000000000016</v>
      </c>
      <c r="D150" s="248">
        <f>SUM(D146:D149)</f>
        <v>12.459999999999999</v>
      </c>
      <c r="E150" s="248">
        <f>SUM(E146:E149)</f>
        <v>57.32</v>
      </c>
      <c r="F150" s="248">
        <f>SUM(F146:F149)</f>
        <v>383.35</v>
      </c>
      <c r="G150" s="251"/>
      <c r="H150" s="19"/>
    </row>
    <row r="151" spans="1:8" s="20" customFormat="1" x14ac:dyDescent="0.25">
      <c r="A151" s="302" t="s">
        <v>239</v>
      </c>
      <c r="B151" s="303"/>
      <c r="C151" s="303"/>
      <c r="D151" s="303"/>
      <c r="E151" s="303"/>
      <c r="F151" s="303"/>
      <c r="G151" s="303"/>
      <c r="H151" s="304"/>
    </row>
    <row r="152" spans="1:8" x14ac:dyDescent="0.25">
      <c r="A152" s="47" t="s">
        <v>154</v>
      </c>
      <c r="B152" s="29">
        <v>90</v>
      </c>
      <c r="C152" s="250">
        <v>13.1</v>
      </c>
      <c r="D152" s="250">
        <v>13.9</v>
      </c>
      <c r="E152" s="250">
        <v>12.6</v>
      </c>
      <c r="F152" s="250">
        <v>229</v>
      </c>
      <c r="G152" s="28" t="s">
        <v>155</v>
      </c>
      <c r="H152" s="8" t="s">
        <v>156</v>
      </c>
    </row>
    <row r="153" spans="1:8" x14ac:dyDescent="0.25">
      <c r="A153" s="4" t="s">
        <v>135</v>
      </c>
      <c r="B153" s="29">
        <v>150</v>
      </c>
      <c r="C153" s="246">
        <v>2.6</v>
      </c>
      <c r="D153" s="246">
        <v>11.8</v>
      </c>
      <c r="E153" s="246">
        <v>12.81</v>
      </c>
      <c r="F153" s="246">
        <v>163.5</v>
      </c>
      <c r="G153" s="15">
        <v>541</v>
      </c>
      <c r="H153" s="8" t="s">
        <v>136</v>
      </c>
    </row>
    <row r="154" spans="1:8" x14ac:dyDescent="0.25">
      <c r="A154" s="4" t="s">
        <v>102</v>
      </c>
      <c r="B154" s="12">
        <v>200</v>
      </c>
      <c r="C154" s="246">
        <v>0.33</v>
      </c>
      <c r="D154" s="246">
        <v>0</v>
      </c>
      <c r="E154" s="246">
        <v>22.78</v>
      </c>
      <c r="F154" s="246">
        <v>94.44</v>
      </c>
      <c r="G154" s="10" t="s">
        <v>103</v>
      </c>
      <c r="H154" s="8" t="s">
        <v>104</v>
      </c>
    </row>
    <row r="155" spans="1:8" ht="12.6" customHeight="1" x14ac:dyDescent="0.25">
      <c r="A155" s="14" t="s">
        <v>42</v>
      </c>
      <c r="B155" s="250">
        <v>20</v>
      </c>
      <c r="C155" s="15">
        <v>1.3</v>
      </c>
      <c r="D155" s="15">
        <v>0.2</v>
      </c>
      <c r="E155" s="15">
        <v>8.6</v>
      </c>
      <c r="F155" s="15">
        <v>43</v>
      </c>
      <c r="G155" s="250" t="s">
        <v>43</v>
      </c>
      <c r="H155" s="4" t="s">
        <v>44</v>
      </c>
    </row>
    <row r="156" spans="1:8" s="20" customFormat="1" x14ac:dyDescent="0.25">
      <c r="A156" s="16" t="s">
        <v>25</v>
      </c>
      <c r="B156" s="251"/>
      <c r="C156" s="248">
        <f>SUM(C152:C155)</f>
        <v>17.329999999999998</v>
      </c>
      <c r="D156" s="248">
        <f>SUM(D152:D155)</f>
        <v>25.900000000000002</v>
      </c>
      <c r="E156" s="248">
        <f>SUM(E152:E155)</f>
        <v>56.79</v>
      </c>
      <c r="F156" s="248">
        <f>SUM(F152:F155)</f>
        <v>529.94000000000005</v>
      </c>
      <c r="G156" s="251"/>
      <c r="H156" s="19"/>
    </row>
    <row r="157" spans="1:8" x14ac:dyDescent="0.25">
      <c r="A157" s="317" t="s">
        <v>105</v>
      </c>
      <c r="B157" s="317"/>
      <c r="C157" s="317"/>
      <c r="D157" s="317"/>
      <c r="E157" s="317"/>
      <c r="F157" s="317"/>
      <c r="G157" s="317"/>
      <c r="H157" s="317"/>
    </row>
    <row r="158" spans="1:8" x14ac:dyDescent="0.25">
      <c r="A158" s="305" t="s">
        <v>2</v>
      </c>
      <c r="B158" s="302" t="s">
        <v>3</v>
      </c>
      <c r="C158" s="303"/>
      <c r="D158" s="303"/>
      <c r="E158" s="303"/>
      <c r="F158" s="303"/>
      <c r="G158" s="307" t="s">
        <v>4</v>
      </c>
      <c r="H158" s="307" t="s">
        <v>5</v>
      </c>
    </row>
    <row r="159" spans="1:8" s="68" customFormat="1" ht="12" customHeight="1" x14ac:dyDescent="0.25">
      <c r="A159" s="306"/>
      <c r="B159" s="70" t="s">
        <v>6</v>
      </c>
      <c r="C159" s="249" t="s">
        <v>7</v>
      </c>
      <c r="D159" s="249" t="s">
        <v>8</v>
      </c>
      <c r="E159" s="249" t="s">
        <v>9</v>
      </c>
      <c r="F159" s="249" t="s">
        <v>10</v>
      </c>
      <c r="G159" s="308"/>
      <c r="H159" s="308"/>
    </row>
    <row r="160" spans="1:8" x14ac:dyDescent="0.25">
      <c r="A160" s="302" t="s">
        <v>238</v>
      </c>
      <c r="B160" s="303"/>
      <c r="C160" s="303"/>
      <c r="D160" s="303"/>
      <c r="E160" s="303"/>
      <c r="F160" s="303"/>
      <c r="G160" s="303"/>
      <c r="H160" s="304"/>
    </row>
    <row r="161" spans="1:8" s="256" customFormat="1" ht="24" customHeight="1" x14ac:dyDescent="0.25">
      <c r="A161" s="252" t="s">
        <v>258</v>
      </c>
      <c r="B161" s="257">
        <v>200</v>
      </c>
      <c r="C161" s="254">
        <v>1.62</v>
      </c>
      <c r="D161" s="254">
        <v>2.19</v>
      </c>
      <c r="E161" s="254">
        <v>12.81</v>
      </c>
      <c r="F161" s="254">
        <v>77.13</v>
      </c>
      <c r="G161" s="258" t="s">
        <v>259</v>
      </c>
      <c r="H161" s="263" t="s">
        <v>260</v>
      </c>
    </row>
    <row r="162" spans="1:8" ht="13.5" customHeight="1" x14ac:dyDescent="0.25">
      <c r="A162" s="23" t="s">
        <v>180</v>
      </c>
      <c r="B162" s="5">
        <v>80</v>
      </c>
      <c r="C162" s="250">
        <v>8.2200000000000006</v>
      </c>
      <c r="D162" s="250">
        <v>10.3</v>
      </c>
      <c r="E162" s="6">
        <v>21.86</v>
      </c>
      <c r="F162" s="250">
        <v>212.8</v>
      </c>
      <c r="G162" s="15">
        <v>420</v>
      </c>
      <c r="H162" s="8" t="s">
        <v>181</v>
      </c>
    </row>
    <row r="163" spans="1:8" ht="13.5" customHeight="1" x14ac:dyDescent="0.25">
      <c r="A163" s="4" t="s">
        <v>39</v>
      </c>
      <c r="B163" s="12">
        <v>200</v>
      </c>
      <c r="C163" s="246">
        <v>0.15</v>
      </c>
      <c r="D163" s="246">
        <v>0.06</v>
      </c>
      <c r="E163" s="246">
        <v>20.65</v>
      </c>
      <c r="F163" s="246">
        <v>82.9</v>
      </c>
      <c r="G163" s="250" t="s">
        <v>40</v>
      </c>
      <c r="H163" s="8" t="s">
        <v>41</v>
      </c>
    </row>
    <row r="164" spans="1:8" ht="12.6" customHeight="1" x14ac:dyDescent="0.25">
      <c r="A164" s="14" t="s">
        <v>42</v>
      </c>
      <c r="B164" s="250">
        <v>20</v>
      </c>
      <c r="C164" s="15">
        <v>1.3</v>
      </c>
      <c r="D164" s="15">
        <v>0.2</v>
      </c>
      <c r="E164" s="15">
        <v>8.6</v>
      </c>
      <c r="F164" s="15">
        <v>43</v>
      </c>
      <c r="G164" s="250" t="s">
        <v>43</v>
      </c>
      <c r="H164" s="4" t="s">
        <v>44</v>
      </c>
    </row>
    <row r="165" spans="1:8" s="20" customFormat="1" x14ac:dyDescent="0.25">
      <c r="A165" s="16" t="s">
        <v>25</v>
      </c>
      <c r="B165" s="251"/>
      <c r="C165" s="248">
        <f>SUM(C161:C164)</f>
        <v>11.290000000000001</v>
      </c>
      <c r="D165" s="248">
        <f>SUM(D161:D164)</f>
        <v>12.75</v>
      </c>
      <c r="E165" s="248">
        <f>SUM(E161:E164)</f>
        <v>63.92</v>
      </c>
      <c r="F165" s="248">
        <f>SUM(F161:F164)</f>
        <v>415.83000000000004</v>
      </c>
      <c r="G165" s="251"/>
      <c r="H165" s="19"/>
    </row>
    <row r="166" spans="1:8" s="20" customFormat="1" x14ac:dyDescent="0.25">
      <c r="A166" s="302" t="s">
        <v>239</v>
      </c>
      <c r="B166" s="303"/>
      <c r="C166" s="303"/>
      <c r="D166" s="303"/>
      <c r="E166" s="303"/>
      <c r="F166" s="303"/>
      <c r="G166" s="303"/>
      <c r="H166" s="304"/>
    </row>
    <row r="167" spans="1:8" ht="12.75" customHeight="1" x14ac:dyDescent="0.25">
      <c r="A167" s="8" t="s">
        <v>106</v>
      </c>
      <c r="B167" s="15">
        <v>90</v>
      </c>
      <c r="C167" s="6">
        <v>11.1</v>
      </c>
      <c r="D167" s="6">
        <v>14.26</v>
      </c>
      <c r="E167" s="250">
        <v>10.199999999999999</v>
      </c>
      <c r="F167" s="6">
        <v>215.87</v>
      </c>
      <c r="G167" s="25" t="s">
        <v>107</v>
      </c>
      <c r="H167" s="4" t="s">
        <v>108</v>
      </c>
    </row>
    <row r="168" spans="1:8" ht="13.5" customHeight="1" x14ac:dyDescent="0.25">
      <c r="A168" s="14" t="s">
        <v>64</v>
      </c>
      <c r="B168" s="29">
        <v>150</v>
      </c>
      <c r="C168" s="250">
        <v>8.6</v>
      </c>
      <c r="D168" s="250">
        <v>6.09</v>
      </c>
      <c r="E168" s="250">
        <v>38.64</v>
      </c>
      <c r="F168" s="250">
        <v>243.75</v>
      </c>
      <c r="G168" s="12" t="s">
        <v>65</v>
      </c>
      <c r="H168" s="30" t="s">
        <v>66</v>
      </c>
    </row>
    <row r="169" spans="1:8" ht="13.5" customHeight="1" x14ac:dyDescent="0.25">
      <c r="A169" s="4" t="s">
        <v>39</v>
      </c>
      <c r="B169" s="12">
        <v>200</v>
      </c>
      <c r="C169" s="246">
        <v>0.15</v>
      </c>
      <c r="D169" s="246">
        <v>0.06</v>
      </c>
      <c r="E169" s="246">
        <v>20.65</v>
      </c>
      <c r="F169" s="246">
        <v>82.9</v>
      </c>
      <c r="G169" s="250" t="s">
        <v>40</v>
      </c>
      <c r="H169" s="8" t="s">
        <v>41</v>
      </c>
    </row>
    <row r="170" spans="1:8" ht="12.6" customHeight="1" x14ac:dyDescent="0.25">
      <c r="A170" s="14" t="s">
        <v>42</v>
      </c>
      <c r="B170" s="250">
        <v>20</v>
      </c>
      <c r="C170" s="15">
        <v>1.3</v>
      </c>
      <c r="D170" s="15">
        <v>0.2</v>
      </c>
      <c r="E170" s="15">
        <v>8.6</v>
      </c>
      <c r="F170" s="15">
        <v>43</v>
      </c>
      <c r="G170" s="250" t="s">
        <v>43</v>
      </c>
      <c r="H170" s="4" t="s">
        <v>44</v>
      </c>
    </row>
    <row r="171" spans="1:8" s="20" customFormat="1" x14ac:dyDescent="0.25">
      <c r="A171" s="16" t="s">
        <v>25</v>
      </c>
      <c r="B171" s="251"/>
      <c r="C171" s="248">
        <f>SUM(C167:C170)</f>
        <v>21.15</v>
      </c>
      <c r="D171" s="248">
        <f>SUM(D167:D170)</f>
        <v>20.61</v>
      </c>
      <c r="E171" s="248">
        <f>SUM(E167:E170)</f>
        <v>78.09</v>
      </c>
      <c r="F171" s="248">
        <f>SUM(F167:F170)</f>
        <v>585.52</v>
      </c>
      <c r="G171" s="251"/>
      <c r="H171" s="19"/>
    </row>
    <row r="172" spans="1:8" x14ac:dyDescent="0.25">
      <c r="A172" s="302" t="s">
        <v>119</v>
      </c>
      <c r="B172" s="303"/>
      <c r="C172" s="303"/>
      <c r="D172" s="303"/>
      <c r="E172" s="303"/>
      <c r="F172" s="303"/>
      <c r="G172" s="303"/>
      <c r="H172" s="304"/>
    </row>
    <row r="173" spans="1:8" x14ac:dyDescent="0.25">
      <c r="A173" s="305" t="s">
        <v>2</v>
      </c>
      <c r="B173" s="302" t="s">
        <v>3</v>
      </c>
      <c r="C173" s="303"/>
      <c r="D173" s="303"/>
      <c r="E173" s="303"/>
      <c r="F173" s="303"/>
      <c r="G173" s="307" t="s">
        <v>4</v>
      </c>
      <c r="H173" s="307" t="s">
        <v>5</v>
      </c>
    </row>
    <row r="174" spans="1:8" s="68" customFormat="1" ht="12" customHeight="1" x14ac:dyDescent="0.25">
      <c r="A174" s="306"/>
      <c r="B174" s="70" t="s">
        <v>6</v>
      </c>
      <c r="C174" s="249" t="s">
        <v>7</v>
      </c>
      <c r="D174" s="249" t="s">
        <v>8</v>
      </c>
      <c r="E174" s="249" t="s">
        <v>9</v>
      </c>
      <c r="F174" s="249" t="s">
        <v>10</v>
      </c>
      <c r="G174" s="308"/>
      <c r="H174" s="308"/>
    </row>
    <row r="175" spans="1:8" x14ac:dyDescent="0.25">
      <c r="A175" s="302" t="s">
        <v>238</v>
      </c>
      <c r="B175" s="303"/>
      <c r="C175" s="303"/>
      <c r="D175" s="303"/>
      <c r="E175" s="303"/>
      <c r="F175" s="303"/>
      <c r="G175" s="303"/>
      <c r="H175" s="304"/>
    </row>
    <row r="176" spans="1:8" s="256" customFormat="1" ht="15" customHeight="1" x14ac:dyDescent="0.25">
      <c r="A176" s="252" t="s">
        <v>241</v>
      </c>
      <c r="B176" s="253">
        <v>200</v>
      </c>
      <c r="C176" s="254">
        <v>4.4000000000000004</v>
      </c>
      <c r="D176" s="254">
        <v>4.2</v>
      </c>
      <c r="E176" s="254">
        <v>13.2</v>
      </c>
      <c r="F176" s="254">
        <v>118.6</v>
      </c>
      <c r="G176" s="255" t="s">
        <v>242</v>
      </c>
      <c r="H176" s="252" t="s">
        <v>243</v>
      </c>
    </row>
    <row r="177" spans="1:8" x14ac:dyDescent="0.25">
      <c r="A177" s="8" t="s">
        <v>126</v>
      </c>
      <c r="B177" s="5">
        <v>60</v>
      </c>
      <c r="C177" s="24">
        <v>7.65</v>
      </c>
      <c r="D177" s="24">
        <v>8.48</v>
      </c>
      <c r="E177" s="24">
        <v>22.58</v>
      </c>
      <c r="F177" s="24">
        <v>199.8</v>
      </c>
      <c r="G177" s="25" t="s">
        <v>127</v>
      </c>
      <c r="H177" s="4" t="s">
        <v>128</v>
      </c>
    </row>
    <row r="178" spans="1:8" ht="12.75" customHeight="1" x14ac:dyDescent="0.25">
      <c r="A178" s="27" t="s">
        <v>85</v>
      </c>
      <c r="B178" s="10">
        <v>200</v>
      </c>
      <c r="C178" s="24">
        <v>0.76</v>
      </c>
      <c r="D178" s="24">
        <v>0.04</v>
      </c>
      <c r="E178" s="24">
        <v>20.22</v>
      </c>
      <c r="F178" s="24">
        <v>85.51</v>
      </c>
      <c r="G178" s="250" t="s">
        <v>86</v>
      </c>
      <c r="H178" s="8" t="s">
        <v>87</v>
      </c>
    </row>
    <row r="179" spans="1:8" ht="12.6" customHeight="1" x14ac:dyDescent="0.25">
      <c r="A179" s="14" t="s">
        <v>42</v>
      </c>
      <c r="B179" s="250">
        <v>20</v>
      </c>
      <c r="C179" s="15">
        <v>1.3</v>
      </c>
      <c r="D179" s="15">
        <v>0.2</v>
      </c>
      <c r="E179" s="15">
        <v>8.6</v>
      </c>
      <c r="F179" s="15">
        <v>43</v>
      </c>
      <c r="G179" s="250" t="s">
        <v>43</v>
      </c>
      <c r="H179" s="4" t="s">
        <v>44</v>
      </c>
    </row>
    <row r="180" spans="1:8" s="20" customFormat="1" x14ac:dyDescent="0.25">
      <c r="A180" s="16" t="s">
        <v>25</v>
      </c>
      <c r="B180" s="251"/>
      <c r="C180" s="248">
        <f>SUM(C176:C179)</f>
        <v>14.110000000000001</v>
      </c>
      <c r="D180" s="248">
        <f>SUM(D176:D179)</f>
        <v>12.919999999999998</v>
      </c>
      <c r="E180" s="248">
        <f>SUM(E176:E179)</f>
        <v>64.599999999999994</v>
      </c>
      <c r="F180" s="248">
        <f>SUM(F176:F179)</f>
        <v>446.90999999999997</v>
      </c>
      <c r="G180" s="251"/>
      <c r="H180" s="19"/>
    </row>
    <row r="181" spans="1:8" x14ac:dyDescent="0.25">
      <c r="A181" s="302" t="s">
        <v>239</v>
      </c>
      <c r="B181" s="303"/>
      <c r="C181" s="303"/>
      <c r="D181" s="303"/>
      <c r="E181" s="303"/>
      <c r="F181" s="303"/>
      <c r="G181" s="303"/>
      <c r="H181" s="304"/>
    </row>
    <row r="182" spans="1:8" s="256" customFormat="1" x14ac:dyDescent="0.25">
      <c r="A182" s="264" t="s">
        <v>252</v>
      </c>
      <c r="B182" s="253">
        <v>90</v>
      </c>
      <c r="C182" s="254">
        <v>19.02</v>
      </c>
      <c r="D182" s="254">
        <v>14.26</v>
      </c>
      <c r="E182" s="254">
        <v>5.63</v>
      </c>
      <c r="F182" s="254">
        <v>239.63</v>
      </c>
      <c r="G182" s="265" t="s">
        <v>253</v>
      </c>
      <c r="H182" s="259" t="s">
        <v>254</v>
      </c>
    </row>
    <row r="183" spans="1:8" x14ac:dyDescent="0.25">
      <c r="A183" s="8" t="s">
        <v>82</v>
      </c>
      <c r="B183" s="5">
        <v>150</v>
      </c>
      <c r="C183" s="246">
        <v>3.65</v>
      </c>
      <c r="D183" s="246">
        <v>5.37</v>
      </c>
      <c r="E183" s="246">
        <v>36.68</v>
      </c>
      <c r="F183" s="246">
        <v>209.7</v>
      </c>
      <c r="G183" s="35" t="s">
        <v>83</v>
      </c>
      <c r="H183" s="23" t="s">
        <v>84</v>
      </c>
    </row>
    <row r="184" spans="1:8" ht="15.75" customHeight="1" x14ac:dyDescent="0.25">
      <c r="A184" s="27" t="s">
        <v>85</v>
      </c>
      <c r="B184" s="10">
        <v>200</v>
      </c>
      <c r="C184" s="24">
        <v>0.76</v>
      </c>
      <c r="D184" s="24">
        <v>0.04</v>
      </c>
      <c r="E184" s="24">
        <v>20.22</v>
      </c>
      <c r="F184" s="24">
        <v>85.51</v>
      </c>
      <c r="G184" s="250" t="s">
        <v>86</v>
      </c>
      <c r="H184" s="8" t="s">
        <v>87</v>
      </c>
    </row>
    <row r="185" spans="1:8" ht="12.6" customHeight="1" x14ac:dyDescent="0.25">
      <c r="A185" s="14" t="s">
        <v>42</v>
      </c>
      <c r="B185" s="250">
        <v>20</v>
      </c>
      <c r="C185" s="15">
        <v>1.3</v>
      </c>
      <c r="D185" s="15">
        <v>0.2</v>
      </c>
      <c r="E185" s="15">
        <v>8.6</v>
      </c>
      <c r="F185" s="15">
        <v>43</v>
      </c>
      <c r="G185" s="250" t="s">
        <v>43</v>
      </c>
      <c r="H185" s="4" t="s">
        <v>44</v>
      </c>
    </row>
    <row r="186" spans="1:8" s="20" customFormat="1" x14ac:dyDescent="0.25">
      <c r="A186" s="16" t="s">
        <v>25</v>
      </c>
      <c r="B186" s="251"/>
      <c r="C186" s="248">
        <f>SUM(C182:C185)</f>
        <v>24.73</v>
      </c>
      <c r="D186" s="248">
        <f>SUM(D182:D185)</f>
        <v>19.869999999999997</v>
      </c>
      <c r="E186" s="248">
        <f>SUM(E182:E185)</f>
        <v>71.13</v>
      </c>
      <c r="F186" s="248">
        <f>SUM(F182:F185)</f>
        <v>577.84</v>
      </c>
      <c r="G186" s="251"/>
      <c r="H186" s="19"/>
    </row>
  </sheetData>
  <mergeCells count="88">
    <mergeCell ref="A1:H1"/>
    <mergeCell ref="A2:H2"/>
    <mergeCell ref="A3:H3"/>
    <mergeCell ref="A4:A5"/>
    <mergeCell ref="B4:F4"/>
    <mergeCell ref="G4:G5"/>
    <mergeCell ref="H4:H5"/>
    <mergeCell ref="A6:H6"/>
    <mergeCell ref="A12:H12"/>
    <mergeCell ref="A18:H18"/>
    <mergeCell ref="A19:A20"/>
    <mergeCell ref="B19:F19"/>
    <mergeCell ref="G19:G20"/>
    <mergeCell ref="H19:H20"/>
    <mergeCell ref="A21:H21"/>
    <mergeCell ref="A27:H27"/>
    <mergeCell ref="A33:H33"/>
    <mergeCell ref="A34:A35"/>
    <mergeCell ref="B34:F34"/>
    <mergeCell ref="G34:G35"/>
    <mergeCell ref="H34:H35"/>
    <mergeCell ref="A36:H36"/>
    <mergeCell ref="A42:H42"/>
    <mergeCell ref="A49:H49"/>
    <mergeCell ref="A50:A51"/>
    <mergeCell ref="B50:F50"/>
    <mergeCell ref="G50:G51"/>
    <mergeCell ref="H50:H51"/>
    <mergeCell ref="A52:H52"/>
    <mergeCell ref="A58:H58"/>
    <mergeCell ref="A65:H65"/>
    <mergeCell ref="A66:A67"/>
    <mergeCell ref="B66:F66"/>
    <mergeCell ref="G66:G67"/>
    <mergeCell ref="H66:H67"/>
    <mergeCell ref="A98:A99"/>
    <mergeCell ref="B98:F98"/>
    <mergeCell ref="G98:G99"/>
    <mergeCell ref="H98:H99"/>
    <mergeCell ref="A68:H68"/>
    <mergeCell ref="A74:H74"/>
    <mergeCell ref="A80:H80"/>
    <mergeCell ref="A81:A82"/>
    <mergeCell ref="B81:F81"/>
    <mergeCell ref="G81:G82"/>
    <mergeCell ref="H81:H82"/>
    <mergeCell ref="A83:H83"/>
    <mergeCell ref="A89:H89"/>
    <mergeCell ref="A95:H95"/>
    <mergeCell ref="A96:H96"/>
    <mergeCell ref="A97:H97"/>
    <mergeCell ref="A100:H100"/>
    <mergeCell ref="A106:H106"/>
    <mergeCell ref="A112:H112"/>
    <mergeCell ref="A113:A114"/>
    <mergeCell ref="B113:F113"/>
    <mergeCell ref="G113:G114"/>
    <mergeCell ref="H113:H114"/>
    <mergeCell ref="A115:H115"/>
    <mergeCell ref="A121:H121"/>
    <mergeCell ref="A127:H127"/>
    <mergeCell ref="A128:A129"/>
    <mergeCell ref="B128:F128"/>
    <mergeCell ref="G128:G129"/>
    <mergeCell ref="H128:H129"/>
    <mergeCell ref="A130:H130"/>
    <mergeCell ref="A136:H136"/>
    <mergeCell ref="A142:H142"/>
    <mergeCell ref="A143:A144"/>
    <mergeCell ref="B143:F143"/>
    <mergeCell ref="G143:G144"/>
    <mergeCell ref="H143:H144"/>
    <mergeCell ref="A145:H145"/>
    <mergeCell ref="A151:H151"/>
    <mergeCell ref="A157:H157"/>
    <mergeCell ref="A158:A159"/>
    <mergeCell ref="B158:F158"/>
    <mergeCell ref="G158:G159"/>
    <mergeCell ref="H158:H159"/>
    <mergeCell ref="A175:H175"/>
    <mergeCell ref="A181:H181"/>
    <mergeCell ref="A160:H160"/>
    <mergeCell ref="A166:H166"/>
    <mergeCell ref="A172:H172"/>
    <mergeCell ref="A173:A174"/>
    <mergeCell ref="B173:F173"/>
    <mergeCell ref="G173:G174"/>
    <mergeCell ref="H173:H17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BB6D-F777-4035-8114-5D19EDE1250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E0B9-B638-4024-8070-9BA67A7CC78D}">
  <dimension ref="A1"/>
  <sheetViews>
    <sheetView workbookViewId="0">
      <selection activeCell="Q32" sqref="Q31:Q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C21A-6B00-443E-9334-84FF92AED747}">
  <dimension ref="A1:M295"/>
  <sheetViews>
    <sheetView topLeftCell="A223" zoomScale="120" zoomScaleNormal="120" workbookViewId="0">
      <selection activeCell="R155" sqref="R155"/>
    </sheetView>
  </sheetViews>
  <sheetFormatPr defaultRowHeight="11.25" x14ac:dyDescent="0.25"/>
  <cols>
    <col min="1" max="1" width="38.85546875" style="120" customWidth="1"/>
    <col min="2" max="2" width="8.7109375" style="121" customWidth="1"/>
    <col min="3" max="4" width="7.7109375" style="122" customWidth="1"/>
    <col min="5" max="5" width="7.7109375" style="123" customWidth="1"/>
    <col min="6" max="6" width="7.7109375" style="122" customWidth="1"/>
    <col min="7" max="7" width="9.140625" style="121"/>
    <col min="8" max="11" width="7.7109375" style="122" customWidth="1"/>
    <col min="12" max="12" width="7" style="121" customWidth="1"/>
    <col min="13" max="13" width="17.85546875" style="124" customWidth="1"/>
    <col min="14" max="256" width="9.140625" style="68"/>
    <col min="257" max="257" width="21" style="68" customWidth="1"/>
    <col min="258" max="258" width="5.140625" style="68" customWidth="1"/>
    <col min="259" max="259" width="4" style="68" customWidth="1"/>
    <col min="260" max="260" width="4.28515625" style="68" customWidth="1"/>
    <col min="261" max="261" width="4.5703125" style="68" customWidth="1"/>
    <col min="262" max="262" width="4.7109375" style="68" customWidth="1"/>
    <col min="263" max="263" width="5.28515625" style="68" customWidth="1"/>
    <col min="264" max="265" width="4.42578125" style="68" customWidth="1"/>
    <col min="266" max="266" width="4.5703125" style="68" customWidth="1"/>
    <col min="267" max="267" width="4.7109375" style="68" customWidth="1"/>
    <col min="268" max="268" width="4.42578125" style="68" customWidth="1"/>
    <col min="269" max="269" width="11.5703125" style="68" customWidth="1"/>
    <col min="270" max="512" width="9.140625" style="68"/>
    <col min="513" max="513" width="21" style="68" customWidth="1"/>
    <col min="514" max="514" width="5.140625" style="68" customWidth="1"/>
    <col min="515" max="515" width="4" style="68" customWidth="1"/>
    <col min="516" max="516" width="4.28515625" style="68" customWidth="1"/>
    <col min="517" max="517" width="4.5703125" style="68" customWidth="1"/>
    <col min="518" max="518" width="4.7109375" style="68" customWidth="1"/>
    <col min="519" max="519" width="5.28515625" style="68" customWidth="1"/>
    <col min="520" max="521" width="4.42578125" style="68" customWidth="1"/>
    <col min="522" max="522" width="4.5703125" style="68" customWidth="1"/>
    <col min="523" max="523" width="4.7109375" style="68" customWidth="1"/>
    <col min="524" max="524" width="4.42578125" style="68" customWidth="1"/>
    <col min="525" max="525" width="11.5703125" style="68" customWidth="1"/>
    <col min="526" max="768" width="9.140625" style="68"/>
    <col min="769" max="769" width="21" style="68" customWidth="1"/>
    <col min="770" max="770" width="5.140625" style="68" customWidth="1"/>
    <col min="771" max="771" width="4" style="68" customWidth="1"/>
    <col min="772" max="772" width="4.28515625" style="68" customWidth="1"/>
    <col min="773" max="773" width="4.5703125" style="68" customWidth="1"/>
    <col min="774" max="774" width="4.7109375" style="68" customWidth="1"/>
    <col min="775" max="775" width="5.28515625" style="68" customWidth="1"/>
    <col min="776" max="777" width="4.42578125" style="68" customWidth="1"/>
    <col min="778" max="778" width="4.5703125" style="68" customWidth="1"/>
    <col min="779" max="779" width="4.7109375" style="68" customWidth="1"/>
    <col min="780" max="780" width="4.42578125" style="68" customWidth="1"/>
    <col min="781" max="781" width="11.5703125" style="68" customWidth="1"/>
    <col min="782" max="1024" width="9.140625" style="68"/>
    <col min="1025" max="1025" width="21" style="68" customWidth="1"/>
    <col min="1026" max="1026" width="5.140625" style="68" customWidth="1"/>
    <col min="1027" max="1027" width="4" style="68" customWidth="1"/>
    <col min="1028" max="1028" width="4.28515625" style="68" customWidth="1"/>
    <col min="1029" max="1029" width="4.5703125" style="68" customWidth="1"/>
    <col min="1030" max="1030" width="4.7109375" style="68" customWidth="1"/>
    <col min="1031" max="1031" width="5.28515625" style="68" customWidth="1"/>
    <col min="1032" max="1033" width="4.42578125" style="68" customWidth="1"/>
    <col min="1034" max="1034" width="4.5703125" style="68" customWidth="1"/>
    <col min="1035" max="1035" width="4.7109375" style="68" customWidth="1"/>
    <col min="1036" max="1036" width="4.42578125" style="68" customWidth="1"/>
    <col min="1037" max="1037" width="11.5703125" style="68" customWidth="1"/>
    <col min="1038" max="1280" width="9.140625" style="68"/>
    <col min="1281" max="1281" width="21" style="68" customWidth="1"/>
    <col min="1282" max="1282" width="5.140625" style="68" customWidth="1"/>
    <col min="1283" max="1283" width="4" style="68" customWidth="1"/>
    <col min="1284" max="1284" width="4.28515625" style="68" customWidth="1"/>
    <col min="1285" max="1285" width="4.5703125" style="68" customWidth="1"/>
    <col min="1286" max="1286" width="4.7109375" style="68" customWidth="1"/>
    <col min="1287" max="1287" width="5.28515625" style="68" customWidth="1"/>
    <col min="1288" max="1289" width="4.42578125" style="68" customWidth="1"/>
    <col min="1290" max="1290" width="4.5703125" style="68" customWidth="1"/>
    <col min="1291" max="1291" width="4.7109375" style="68" customWidth="1"/>
    <col min="1292" max="1292" width="4.42578125" style="68" customWidth="1"/>
    <col min="1293" max="1293" width="11.5703125" style="68" customWidth="1"/>
    <col min="1294" max="1536" width="9.140625" style="68"/>
    <col min="1537" max="1537" width="21" style="68" customWidth="1"/>
    <col min="1538" max="1538" width="5.140625" style="68" customWidth="1"/>
    <col min="1539" max="1539" width="4" style="68" customWidth="1"/>
    <col min="1540" max="1540" width="4.28515625" style="68" customWidth="1"/>
    <col min="1541" max="1541" width="4.5703125" style="68" customWidth="1"/>
    <col min="1542" max="1542" width="4.7109375" style="68" customWidth="1"/>
    <col min="1543" max="1543" width="5.28515625" style="68" customWidth="1"/>
    <col min="1544" max="1545" width="4.42578125" style="68" customWidth="1"/>
    <col min="1546" max="1546" width="4.5703125" style="68" customWidth="1"/>
    <col min="1547" max="1547" width="4.7109375" style="68" customWidth="1"/>
    <col min="1548" max="1548" width="4.42578125" style="68" customWidth="1"/>
    <col min="1549" max="1549" width="11.5703125" style="68" customWidth="1"/>
    <col min="1550" max="1792" width="9.140625" style="68"/>
    <col min="1793" max="1793" width="21" style="68" customWidth="1"/>
    <col min="1794" max="1794" width="5.140625" style="68" customWidth="1"/>
    <col min="1795" max="1795" width="4" style="68" customWidth="1"/>
    <col min="1796" max="1796" width="4.28515625" style="68" customWidth="1"/>
    <col min="1797" max="1797" width="4.5703125" style="68" customWidth="1"/>
    <col min="1798" max="1798" width="4.7109375" style="68" customWidth="1"/>
    <col min="1799" max="1799" width="5.28515625" style="68" customWidth="1"/>
    <col min="1800" max="1801" width="4.42578125" style="68" customWidth="1"/>
    <col min="1802" max="1802" width="4.5703125" style="68" customWidth="1"/>
    <col min="1803" max="1803" width="4.7109375" style="68" customWidth="1"/>
    <col min="1804" max="1804" width="4.42578125" style="68" customWidth="1"/>
    <col min="1805" max="1805" width="11.5703125" style="68" customWidth="1"/>
    <col min="1806" max="2048" width="9.140625" style="68"/>
    <col min="2049" max="2049" width="21" style="68" customWidth="1"/>
    <col min="2050" max="2050" width="5.140625" style="68" customWidth="1"/>
    <col min="2051" max="2051" width="4" style="68" customWidth="1"/>
    <col min="2052" max="2052" width="4.28515625" style="68" customWidth="1"/>
    <col min="2053" max="2053" width="4.5703125" style="68" customWidth="1"/>
    <col min="2054" max="2054" width="4.7109375" style="68" customWidth="1"/>
    <col min="2055" max="2055" width="5.28515625" style="68" customWidth="1"/>
    <col min="2056" max="2057" width="4.42578125" style="68" customWidth="1"/>
    <col min="2058" max="2058" width="4.5703125" style="68" customWidth="1"/>
    <col min="2059" max="2059" width="4.7109375" style="68" customWidth="1"/>
    <col min="2060" max="2060" width="4.42578125" style="68" customWidth="1"/>
    <col min="2061" max="2061" width="11.5703125" style="68" customWidth="1"/>
    <col min="2062" max="2304" width="9.140625" style="68"/>
    <col min="2305" max="2305" width="21" style="68" customWidth="1"/>
    <col min="2306" max="2306" width="5.140625" style="68" customWidth="1"/>
    <col min="2307" max="2307" width="4" style="68" customWidth="1"/>
    <col min="2308" max="2308" width="4.28515625" style="68" customWidth="1"/>
    <col min="2309" max="2309" width="4.5703125" style="68" customWidth="1"/>
    <col min="2310" max="2310" width="4.7109375" style="68" customWidth="1"/>
    <col min="2311" max="2311" width="5.28515625" style="68" customWidth="1"/>
    <col min="2312" max="2313" width="4.42578125" style="68" customWidth="1"/>
    <col min="2314" max="2314" width="4.5703125" style="68" customWidth="1"/>
    <col min="2315" max="2315" width="4.7109375" style="68" customWidth="1"/>
    <col min="2316" max="2316" width="4.42578125" style="68" customWidth="1"/>
    <col min="2317" max="2317" width="11.5703125" style="68" customWidth="1"/>
    <col min="2318" max="2560" width="9.140625" style="68"/>
    <col min="2561" max="2561" width="21" style="68" customWidth="1"/>
    <col min="2562" max="2562" width="5.140625" style="68" customWidth="1"/>
    <col min="2563" max="2563" width="4" style="68" customWidth="1"/>
    <col min="2564" max="2564" width="4.28515625" style="68" customWidth="1"/>
    <col min="2565" max="2565" width="4.5703125" style="68" customWidth="1"/>
    <col min="2566" max="2566" width="4.7109375" style="68" customWidth="1"/>
    <col min="2567" max="2567" width="5.28515625" style="68" customWidth="1"/>
    <col min="2568" max="2569" width="4.42578125" style="68" customWidth="1"/>
    <col min="2570" max="2570" width="4.5703125" style="68" customWidth="1"/>
    <col min="2571" max="2571" width="4.7109375" style="68" customWidth="1"/>
    <col min="2572" max="2572" width="4.42578125" style="68" customWidth="1"/>
    <col min="2573" max="2573" width="11.5703125" style="68" customWidth="1"/>
    <col min="2574" max="2816" width="9.140625" style="68"/>
    <col min="2817" max="2817" width="21" style="68" customWidth="1"/>
    <col min="2818" max="2818" width="5.140625" style="68" customWidth="1"/>
    <col min="2819" max="2819" width="4" style="68" customWidth="1"/>
    <col min="2820" max="2820" width="4.28515625" style="68" customWidth="1"/>
    <col min="2821" max="2821" width="4.5703125" style="68" customWidth="1"/>
    <col min="2822" max="2822" width="4.7109375" style="68" customWidth="1"/>
    <col min="2823" max="2823" width="5.28515625" style="68" customWidth="1"/>
    <col min="2824" max="2825" width="4.42578125" style="68" customWidth="1"/>
    <col min="2826" max="2826" width="4.5703125" style="68" customWidth="1"/>
    <col min="2827" max="2827" width="4.7109375" style="68" customWidth="1"/>
    <col min="2828" max="2828" width="4.42578125" style="68" customWidth="1"/>
    <col min="2829" max="2829" width="11.5703125" style="68" customWidth="1"/>
    <col min="2830" max="3072" width="9.140625" style="68"/>
    <col min="3073" max="3073" width="21" style="68" customWidth="1"/>
    <col min="3074" max="3074" width="5.140625" style="68" customWidth="1"/>
    <col min="3075" max="3075" width="4" style="68" customWidth="1"/>
    <col min="3076" max="3076" width="4.28515625" style="68" customWidth="1"/>
    <col min="3077" max="3077" width="4.5703125" style="68" customWidth="1"/>
    <col min="3078" max="3078" width="4.7109375" style="68" customWidth="1"/>
    <col min="3079" max="3079" width="5.28515625" style="68" customWidth="1"/>
    <col min="3080" max="3081" width="4.42578125" style="68" customWidth="1"/>
    <col min="3082" max="3082" width="4.5703125" style="68" customWidth="1"/>
    <col min="3083" max="3083" width="4.7109375" style="68" customWidth="1"/>
    <col min="3084" max="3084" width="4.42578125" style="68" customWidth="1"/>
    <col min="3085" max="3085" width="11.5703125" style="68" customWidth="1"/>
    <col min="3086" max="3328" width="9.140625" style="68"/>
    <col min="3329" max="3329" width="21" style="68" customWidth="1"/>
    <col min="3330" max="3330" width="5.140625" style="68" customWidth="1"/>
    <col min="3331" max="3331" width="4" style="68" customWidth="1"/>
    <col min="3332" max="3332" width="4.28515625" style="68" customWidth="1"/>
    <col min="3333" max="3333" width="4.5703125" style="68" customWidth="1"/>
    <col min="3334" max="3334" width="4.7109375" style="68" customWidth="1"/>
    <col min="3335" max="3335" width="5.28515625" style="68" customWidth="1"/>
    <col min="3336" max="3337" width="4.42578125" style="68" customWidth="1"/>
    <col min="3338" max="3338" width="4.5703125" style="68" customWidth="1"/>
    <col min="3339" max="3339" width="4.7109375" style="68" customWidth="1"/>
    <col min="3340" max="3340" width="4.42578125" style="68" customWidth="1"/>
    <col min="3341" max="3341" width="11.5703125" style="68" customWidth="1"/>
    <col min="3342" max="3584" width="9.140625" style="68"/>
    <col min="3585" max="3585" width="21" style="68" customWidth="1"/>
    <col min="3586" max="3586" width="5.140625" style="68" customWidth="1"/>
    <col min="3587" max="3587" width="4" style="68" customWidth="1"/>
    <col min="3588" max="3588" width="4.28515625" style="68" customWidth="1"/>
    <col min="3589" max="3589" width="4.5703125" style="68" customWidth="1"/>
    <col min="3590" max="3590" width="4.7109375" style="68" customWidth="1"/>
    <col min="3591" max="3591" width="5.28515625" style="68" customWidth="1"/>
    <col min="3592" max="3593" width="4.42578125" style="68" customWidth="1"/>
    <col min="3594" max="3594" width="4.5703125" style="68" customWidth="1"/>
    <col min="3595" max="3595" width="4.7109375" style="68" customWidth="1"/>
    <col min="3596" max="3596" width="4.42578125" style="68" customWidth="1"/>
    <col min="3597" max="3597" width="11.5703125" style="68" customWidth="1"/>
    <col min="3598" max="3840" width="9.140625" style="68"/>
    <col min="3841" max="3841" width="21" style="68" customWidth="1"/>
    <col min="3842" max="3842" width="5.140625" style="68" customWidth="1"/>
    <col min="3843" max="3843" width="4" style="68" customWidth="1"/>
    <col min="3844" max="3844" width="4.28515625" style="68" customWidth="1"/>
    <col min="3845" max="3845" width="4.5703125" style="68" customWidth="1"/>
    <col min="3846" max="3846" width="4.7109375" style="68" customWidth="1"/>
    <col min="3847" max="3847" width="5.28515625" style="68" customWidth="1"/>
    <col min="3848" max="3849" width="4.42578125" style="68" customWidth="1"/>
    <col min="3850" max="3850" width="4.5703125" style="68" customWidth="1"/>
    <col min="3851" max="3851" width="4.7109375" style="68" customWidth="1"/>
    <col min="3852" max="3852" width="4.42578125" style="68" customWidth="1"/>
    <col min="3853" max="3853" width="11.5703125" style="68" customWidth="1"/>
    <col min="3854" max="4096" width="9.140625" style="68"/>
    <col min="4097" max="4097" width="21" style="68" customWidth="1"/>
    <col min="4098" max="4098" width="5.140625" style="68" customWidth="1"/>
    <col min="4099" max="4099" width="4" style="68" customWidth="1"/>
    <col min="4100" max="4100" width="4.28515625" style="68" customWidth="1"/>
    <col min="4101" max="4101" width="4.5703125" style="68" customWidth="1"/>
    <col min="4102" max="4102" width="4.7109375" style="68" customWidth="1"/>
    <col min="4103" max="4103" width="5.28515625" style="68" customWidth="1"/>
    <col min="4104" max="4105" width="4.42578125" style="68" customWidth="1"/>
    <col min="4106" max="4106" width="4.5703125" style="68" customWidth="1"/>
    <col min="4107" max="4107" width="4.7109375" style="68" customWidth="1"/>
    <col min="4108" max="4108" width="4.42578125" style="68" customWidth="1"/>
    <col min="4109" max="4109" width="11.5703125" style="68" customWidth="1"/>
    <col min="4110" max="4352" width="9.140625" style="68"/>
    <col min="4353" max="4353" width="21" style="68" customWidth="1"/>
    <col min="4354" max="4354" width="5.140625" style="68" customWidth="1"/>
    <col min="4355" max="4355" width="4" style="68" customWidth="1"/>
    <col min="4356" max="4356" width="4.28515625" style="68" customWidth="1"/>
    <col min="4357" max="4357" width="4.5703125" style="68" customWidth="1"/>
    <col min="4358" max="4358" width="4.7109375" style="68" customWidth="1"/>
    <col min="4359" max="4359" width="5.28515625" style="68" customWidth="1"/>
    <col min="4360" max="4361" width="4.42578125" style="68" customWidth="1"/>
    <col min="4362" max="4362" width="4.5703125" style="68" customWidth="1"/>
    <col min="4363" max="4363" width="4.7109375" style="68" customWidth="1"/>
    <col min="4364" max="4364" width="4.42578125" style="68" customWidth="1"/>
    <col min="4365" max="4365" width="11.5703125" style="68" customWidth="1"/>
    <col min="4366" max="4608" width="9.140625" style="68"/>
    <col min="4609" max="4609" width="21" style="68" customWidth="1"/>
    <col min="4610" max="4610" width="5.140625" style="68" customWidth="1"/>
    <col min="4611" max="4611" width="4" style="68" customWidth="1"/>
    <col min="4612" max="4612" width="4.28515625" style="68" customWidth="1"/>
    <col min="4613" max="4613" width="4.5703125" style="68" customWidth="1"/>
    <col min="4614" max="4614" width="4.7109375" style="68" customWidth="1"/>
    <col min="4615" max="4615" width="5.28515625" style="68" customWidth="1"/>
    <col min="4616" max="4617" width="4.42578125" style="68" customWidth="1"/>
    <col min="4618" max="4618" width="4.5703125" style="68" customWidth="1"/>
    <col min="4619" max="4619" width="4.7109375" style="68" customWidth="1"/>
    <col min="4620" max="4620" width="4.42578125" style="68" customWidth="1"/>
    <col min="4621" max="4621" width="11.5703125" style="68" customWidth="1"/>
    <col min="4622" max="4864" width="9.140625" style="68"/>
    <col min="4865" max="4865" width="21" style="68" customWidth="1"/>
    <col min="4866" max="4866" width="5.140625" style="68" customWidth="1"/>
    <col min="4867" max="4867" width="4" style="68" customWidth="1"/>
    <col min="4868" max="4868" width="4.28515625" style="68" customWidth="1"/>
    <col min="4869" max="4869" width="4.5703125" style="68" customWidth="1"/>
    <col min="4870" max="4870" width="4.7109375" style="68" customWidth="1"/>
    <col min="4871" max="4871" width="5.28515625" style="68" customWidth="1"/>
    <col min="4872" max="4873" width="4.42578125" style="68" customWidth="1"/>
    <col min="4874" max="4874" width="4.5703125" style="68" customWidth="1"/>
    <col min="4875" max="4875" width="4.7109375" style="68" customWidth="1"/>
    <col min="4876" max="4876" width="4.42578125" style="68" customWidth="1"/>
    <col min="4877" max="4877" width="11.5703125" style="68" customWidth="1"/>
    <col min="4878" max="5120" width="9.140625" style="68"/>
    <col min="5121" max="5121" width="21" style="68" customWidth="1"/>
    <col min="5122" max="5122" width="5.140625" style="68" customWidth="1"/>
    <col min="5123" max="5123" width="4" style="68" customWidth="1"/>
    <col min="5124" max="5124" width="4.28515625" style="68" customWidth="1"/>
    <col min="5125" max="5125" width="4.5703125" style="68" customWidth="1"/>
    <col min="5126" max="5126" width="4.7109375" style="68" customWidth="1"/>
    <col min="5127" max="5127" width="5.28515625" style="68" customWidth="1"/>
    <col min="5128" max="5129" width="4.42578125" style="68" customWidth="1"/>
    <col min="5130" max="5130" width="4.5703125" style="68" customWidth="1"/>
    <col min="5131" max="5131" width="4.7109375" style="68" customWidth="1"/>
    <col min="5132" max="5132" width="4.42578125" style="68" customWidth="1"/>
    <col min="5133" max="5133" width="11.5703125" style="68" customWidth="1"/>
    <col min="5134" max="5376" width="9.140625" style="68"/>
    <col min="5377" max="5377" width="21" style="68" customWidth="1"/>
    <col min="5378" max="5378" width="5.140625" style="68" customWidth="1"/>
    <col min="5379" max="5379" width="4" style="68" customWidth="1"/>
    <col min="5380" max="5380" width="4.28515625" style="68" customWidth="1"/>
    <col min="5381" max="5381" width="4.5703125" style="68" customWidth="1"/>
    <col min="5382" max="5382" width="4.7109375" style="68" customWidth="1"/>
    <col min="5383" max="5383" width="5.28515625" style="68" customWidth="1"/>
    <col min="5384" max="5385" width="4.42578125" style="68" customWidth="1"/>
    <col min="5386" max="5386" width="4.5703125" style="68" customWidth="1"/>
    <col min="5387" max="5387" width="4.7109375" style="68" customWidth="1"/>
    <col min="5388" max="5388" width="4.42578125" style="68" customWidth="1"/>
    <col min="5389" max="5389" width="11.5703125" style="68" customWidth="1"/>
    <col min="5390" max="5632" width="9.140625" style="68"/>
    <col min="5633" max="5633" width="21" style="68" customWidth="1"/>
    <col min="5634" max="5634" width="5.140625" style="68" customWidth="1"/>
    <col min="5635" max="5635" width="4" style="68" customWidth="1"/>
    <col min="5636" max="5636" width="4.28515625" style="68" customWidth="1"/>
    <col min="5637" max="5637" width="4.5703125" style="68" customWidth="1"/>
    <col min="5638" max="5638" width="4.7109375" style="68" customWidth="1"/>
    <col min="5639" max="5639" width="5.28515625" style="68" customWidth="1"/>
    <col min="5640" max="5641" width="4.42578125" style="68" customWidth="1"/>
    <col min="5642" max="5642" width="4.5703125" style="68" customWidth="1"/>
    <col min="5643" max="5643" width="4.7109375" style="68" customWidth="1"/>
    <col min="5644" max="5644" width="4.42578125" style="68" customWidth="1"/>
    <col min="5645" max="5645" width="11.5703125" style="68" customWidth="1"/>
    <col min="5646" max="5888" width="9.140625" style="68"/>
    <col min="5889" max="5889" width="21" style="68" customWidth="1"/>
    <col min="5890" max="5890" width="5.140625" style="68" customWidth="1"/>
    <col min="5891" max="5891" width="4" style="68" customWidth="1"/>
    <col min="5892" max="5892" width="4.28515625" style="68" customWidth="1"/>
    <col min="5893" max="5893" width="4.5703125" style="68" customWidth="1"/>
    <col min="5894" max="5894" width="4.7109375" style="68" customWidth="1"/>
    <col min="5895" max="5895" width="5.28515625" style="68" customWidth="1"/>
    <col min="5896" max="5897" width="4.42578125" style="68" customWidth="1"/>
    <col min="5898" max="5898" width="4.5703125" style="68" customWidth="1"/>
    <col min="5899" max="5899" width="4.7109375" style="68" customWidth="1"/>
    <col min="5900" max="5900" width="4.42578125" style="68" customWidth="1"/>
    <col min="5901" max="5901" width="11.5703125" style="68" customWidth="1"/>
    <col min="5902" max="6144" width="9.140625" style="68"/>
    <col min="6145" max="6145" width="21" style="68" customWidth="1"/>
    <col min="6146" max="6146" width="5.140625" style="68" customWidth="1"/>
    <col min="6147" max="6147" width="4" style="68" customWidth="1"/>
    <col min="6148" max="6148" width="4.28515625" style="68" customWidth="1"/>
    <col min="6149" max="6149" width="4.5703125" style="68" customWidth="1"/>
    <col min="6150" max="6150" width="4.7109375" style="68" customWidth="1"/>
    <col min="6151" max="6151" width="5.28515625" style="68" customWidth="1"/>
    <col min="6152" max="6153" width="4.42578125" style="68" customWidth="1"/>
    <col min="6154" max="6154" width="4.5703125" style="68" customWidth="1"/>
    <col min="6155" max="6155" width="4.7109375" style="68" customWidth="1"/>
    <col min="6156" max="6156" width="4.42578125" style="68" customWidth="1"/>
    <col min="6157" max="6157" width="11.5703125" style="68" customWidth="1"/>
    <col min="6158" max="6400" width="9.140625" style="68"/>
    <col min="6401" max="6401" width="21" style="68" customWidth="1"/>
    <col min="6402" max="6402" width="5.140625" style="68" customWidth="1"/>
    <col min="6403" max="6403" width="4" style="68" customWidth="1"/>
    <col min="6404" max="6404" width="4.28515625" style="68" customWidth="1"/>
    <col min="6405" max="6405" width="4.5703125" style="68" customWidth="1"/>
    <col min="6406" max="6406" width="4.7109375" style="68" customWidth="1"/>
    <col min="6407" max="6407" width="5.28515625" style="68" customWidth="1"/>
    <col min="6408" max="6409" width="4.42578125" style="68" customWidth="1"/>
    <col min="6410" max="6410" width="4.5703125" style="68" customWidth="1"/>
    <col min="6411" max="6411" width="4.7109375" style="68" customWidth="1"/>
    <col min="6412" max="6412" width="4.42578125" style="68" customWidth="1"/>
    <col min="6413" max="6413" width="11.5703125" style="68" customWidth="1"/>
    <col min="6414" max="6656" width="9.140625" style="68"/>
    <col min="6657" max="6657" width="21" style="68" customWidth="1"/>
    <col min="6658" max="6658" width="5.140625" style="68" customWidth="1"/>
    <col min="6659" max="6659" width="4" style="68" customWidth="1"/>
    <col min="6660" max="6660" width="4.28515625" style="68" customWidth="1"/>
    <col min="6661" max="6661" width="4.5703125" style="68" customWidth="1"/>
    <col min="6662" max="6662" width="4.7109375" style="68" customWidth="1"/>
    <col min="6663" max="6663" width="5.28515625" style="68" customWidth="1"/>
    <col min="6664" max="6665" width="4.42578125" style="68" customWidth="1"/>
    <col min="6666" max="6666" width="4.5703125" style="68" customWidth="1"/>
    <col min="6667" max="6667" width="4.7109375" style="68" customWidth="1"/>
    <col min="6668" max="6668" width="4.42578125" style="68" customWidth="1"/>
    <col min="6669" max="6669" width="11.5703125" style="68" customWidth="1"/>
    <col min="6670" max="6912" width="9.140625" style="68"/>
    <col min="6913" max="6913" width="21" style="68" customWidth="1"/>
    <col min="6914" max="6914" width="5.140625" style="68" customWidth="1"/>
    <col min="6915" max="6915" width="4" style="68" customWidth="1"/>
    <col min="6916" max="6916" width="4.28515625" style="68" customWidth="1"/>
    <col min="6917" max="6917" width="4.5703125" style="68" customWidth="1"/>
    <col min="6918" max="6918" width="4.7109375" style="68" customWidth="1"/>
    <col min="6919" max="6919" width="5.28515625" style="68" customWidth="1"/>
    <col min="6920" max="6921" width="4.42578125" style="68" customWidth="1"/>
    <col min="6922" max="6922" width="4.5703125" style="68" customWidth="1"/>
    <col min="6923" max="6923" width="4.7109375" style="68" customWidth="1"/>
    <col min="6924" max="6924" width="4.42578125" style="68" customWidth="1"/>
    <col min="6925" max="6925" width="11.5703125" style="68" customWidth="1"/>
    <col min="6926" max="7168" width="9.140625" style="68"/>
    <col min="7169" max="7169" width="21" style="68" customWidth="1"/>
    <col min="7170" max="7170" width="5.140625" style="68" customWidth="1"/>
    <col min="7171" max="7171" width="4" style="68" customWidth="1"/>
    <col min="7172" max="7172" width="4.28515625" style="68" customWidth="1"/>
    <col min="7173" max="7173" width="4.5703125" style="68" customWidth="1"/>
    <col min="7174" max="7174" width="4.7109375" style="68" customWidth="1"/>
    <col min="7175" max="7175" width="5.28515625" style="68" customWidth="1"/>
    <col min="7176" max="7177" width="4.42578125" style="68" customWidth="1"/>
    <col min="7178" max="7178" width="4.5703125" style="68" customWidth="1"/>
    <col min="7179" max="7179" width="4.7109375" style="68" customWidth="1"/>
    <col min="7180" max="7180" width="4.42578125" style="68" customWidth="1"/>
    <col min="7181" max="7181" width="11.5703125" style="68" customWidth="1"/>
    <col min="7182" max="7424" width="9.140625" style="68"/>
    <col min="7425" max="7425" width="21" style="68" customWidth="1"/>
    <col min="7426" max="7426" width="5.140625" style="68" customWidth="1"/>
    <col min="7427" max="7427" width="4" style="68" customWidth="1"/>
    <col min="7428" max="7428" width="4.28515625" style="68" customWidth="1"/>
    <col min="7429" max="7429" width="4.5703125" style="68" customWidth="1"/>
    <col min="7430" max="7430" width="4.7109375" style="68" customWidth="1"/>
    <col min="7431" max="7431" width="5.28515625" style="68" customWidth="1"/>
    <col min="7432" max="7433" width="4.42578125" style="68" customWidth="1"/>
    <col min="7434" max="7434" width="4.5703125" style="68" customWidth="1"/>
    <col min="7435" max="7435" width="4.7109375" style="68" customWidth="1"/>
    <col min="7436" max="7436" width="4.42578125" style="68" customWidth="1"/>
    <col min="7437" max="7437" width="11.5703125" style="68" customWidth="1"/>
    <col min="7438" max="7680" width="9.140625" style="68"/>
    <col min="7681" max="7681" width="21" style="68" customWidth="1"/>
    <col min="7682" max="7682" width="5.140625" style="68" customWidth="1"/>
    <col min="7683" max="7683" width="4" style="68" customWidth="1"/>
    <col min="7684" max="7684" width="4.28515625" style="68" customWidth="1"/>
    <col min="7685" max="7685" width="4.5703125" style="68" customWidth="1"/>
    <col min="7686" max="7686" width="4.7109375" style="68" customWidth="1"/>
    <col min="7687" max="7687" width="5.28515625" style="68" customWidth="1"/>
    <col min="7688" max="7689" width="4.42578125" style="68" customWidth="1"/>
    <col min="7690" max="7690" width="4.5703125" style="68" customWidth="1"/>
    <col min="7691" max="7691" width="4.7109375" style="68" customWidth="1"/>
    <col min="7692" max="7692" width="4.42578125" style="68" customWidth="1"/>
    <col min="7693" max="7693" width="11.5703125" style="68" customWidth="1"/>
    <col min="7694" max="7936" width="9.140625" style="68"/>
    <col min="7937" max="7937" width="21" style="68" customWidth="1"/>
    <col min="7938" max="7938" width="5.140625" style="68" customWidth="1"/>
    <col min="7939" max="7939" width="4" style="68" customWidth="1"/>
    <col min="7940" max="7940" width="4.28515625" style="68" customWidth="1"/>
    <col min="7941" max="7941" width="4.5703125" style="68" customWidth="1"/>
    <col min="7942" max="7942" width="4.7109375" style="68" customWidth="1"/>
    <col min="7943" max="7943" width="5.28515625" style="68" customWidth="1"/>
    <col min="7944" max="7945" width="4.42578125" style="68" customWidth="1"/>
    <col min="7946" max="7946" width="4.5703125" style="68" customWidth="1"/>
    <col min="7947" max="7947" width="4.7109375" style="68" customWidth="1"/>
    <col min="7948" max="7948" width="4.42578125" style="68" customWidth="1"/>
    <col min="7949" max="7949" width="11.5703125" style="68" customWidth="1"/>
    <col min="7950" max="8192" width="9.140625" style="68"/>
    <col min="8193" max="8193" width="21" style="68" customWidth="1"/>
    <col min="8194" max="8194" width="5.140625" style="68" customWidth="1"/>
    <col min="8195" max="8195" width="4" style="68" customWidth="1"/>
    <col min="8196" max="8196" width="4.28515625" style="68" customWidth="1"/>
    <col min="8197" max="8197" width="4.5703125" style="68" customWidth="1"/>
    <col min="8198" max="8198" width="4.7109375" style="68" customWidth="1"/>
    <col min="8199" max="8199" width="5.28515625" style="68" customWidth="1"/>
    <col min="8200" max="8201" width="4.42578125" style="68" customWidth="1"/>
    <col min="8202" max="8202" width="4.5703125" style="68" customWidth="1"/>
    <col min="8203" max="8203" width="4.7109375" style="68" customWidth="1"/>
    <col min="8204" max="8204" width="4.42578125" style="68" customWidth="1"/>
    <col min="8205" max="8205" width="11.5703125" style="68" customWidth="1"/>
    <col min="8206" max="8448" width="9.140625" style="68"/>
    <col min="8449" max="8449" width="21" style="68" customWidth="1"/>
    <col min="8450" max="8450" width="5.140625" style="68" customWidth="1"/>
    <col min="8451" max="8451" width="4" style="68" customWidth="1"/>
    <col min="8452" max="8452" width="4.28515625" style="68" customWidth="1"/>
    <col min="8453" max="8453" width="4.5703125" style="68" customWidth="1"/>
    <col min="8454" max="8454" width="4.7109375" style="68" customWidth="1"/>
    <col min="8455" max="8455" width="5.28515625" style="68" customWidth="1"/>
    <col min="8456" max="8457" width="4.42578125" style="68" customWidth="1"/>
    <col min="8458" max="8458" width="4.5703125" style="68" customWidth="1"/>
    <col min="8459" max="8459" width="4.7109375" style="68" customWidth="1"/>
    <col min="8460" max="8460" width="4.42578125" style="68" customWidth="1"/>
    <col min="8461" max="8461" width="11.5703125" style="68" customWidth="1"/>
    <col min="8462" max="8704" width="9.140625" style="68"/>
    <col min="8705" max="8705" width="21" style="68" customWidth="1"/>
    <col min="8706" max="8706" width="5.140625" style="68" customWidth="1"/>
    <col min="8707" max="8707" width="4" style="68" customWidth="1"/>
    <col min="8708" max="8708" width="4.28515625" style="68" customWidth="1"/>
    <col min="8709" max="8709" width="4.5703125" style="68" customWidth="1"/>
    <col min="8710" max="8710" width="4.7109375" style="68" customWidth="1"/>
    <col min="8711" max="8711" width="5.28515625" style="68" customWidth="1"/>
    <col min="8712" max="8713" width="4.42578125" style="68" customWidth="1"/>
    <col min="8714" max="8714" width="4.5703125" style="68" customWidth="1"/>
    <col min="8715" max="8715" width="4.7109375" style="68" customWidth="1"/>
    <col min="8716" max="8716" width="4.42578125" style="68" customWidth="1"/>
    <col min="8717" max="8717" width="11.5703125" style="68" customWidth="1"/>
    <col min="8718" max="8960" width="9.140625" style="68"/>
    <col min="8961" max="8961" width="21" style="68" customWidth="1"/>
    <col min="8962" max="8962" width="5.140625" style="68" customWidth="1"/>
    <col min="8963" max="8963" width="4" style="68" customWidth="1"/>
    <col min="8964" max="8964" width="4.28515625" style="68" customWidth="1"/>
    <col min="8965" max="8965" width="4.5703125" style="68" customWidth="1"/>
    <col min="8966" max="8966" width="4.7109375" style="68" customWidth="1"/>
    <col min="8967" max="8967" width="5.28515625" style="68" customWidth="1"/>
    <col min="8968" max="8969" width="4.42578125" style="68" customWidth="1"/>
    <col min="8970" max="8970" width="4.5703125" style="68" customWidth="1"/>
    <col min="8971" max="8971" width="4.7109375" style="68" customWidth="1"/>
    <col min="8972" max="8972" width="4.42578125" style="68" customWidth="1"/>
    <col min="8973" max="8973" width="11.5703125" style="68" customWidth="1"/>
    <col min="8974" max="9216" width="9.140625" style="68"/>
    <col min="9217" max="9217" width="21" style="68" customWidth="1"/>
    <col min="9218" max="9218" width="5.140625" style="68" customWidth="1"/>
    <col min="9219" max="9219" width="4" style="68" customWidth="1"/>
    <col min="9220" max="9220" width="4.28515625" style="68" customWidth="1"/>
    <col min="9221" max="9221" width="4.5703125" style="68" customWidth="1"/>
    <col min="9222" max="9222" width="4.7109375" style="68" customWidth="1"/>
    <col min="9223" max="9223" width="5.28515625" style="68" customWidth="1"/>
    <col min="9224" max="9225" width="4.42578125" style="68" customWidth="1"/>
    <col min="9226" max="9226" width="4.5703125" style="68" customWidth="1"/>
    <col min="9227" max="9227" width="4.7109375" style="68" customWidth="1"/>
    <col min="9228" max="9228" width="4.42578125" style="68" customWidth="1"/>
    <col min="9229" max="9229" width="11.5703125" style="68" customWidth="1"/>
    <col min="9230" max="9472" width="9.140625" style="68"/>
    <col min="9473" max="9473" width="21" style="68" customWidth="1"/>
    <col min="9474" max="9474" width="5.140625" style="68" customWidth="1"/>
    <col min="9475" max="9475" width="4" style="68" customWidth="1"/>
    <col min="9476" max="9476" width="4.28515625" style="68" customWidth="1"/>
    <col min="9477" max="9477" width="4.5703125" style="68" customWidth="1"/>
    <col min="9478" max="9478" width="4.7109375" style="68" customWidth="1"/>
    <col min="9479" max="9479" width="5.28515625" style="68" customWidth="1"/>
    <col min="9480" max="9481" width="4.42578125" style="68" customWidth="1"/>
    <col min="9482" max="9482" width="4.5703125" style="68" customWidth="1"/>
    <col min="9483" max="9483" width="4.7109375" style="68" customWidth="1"/>
    <col min="9484" max="9484" width="4.42578125" style="68" customWidth="1"/>
    <col min="9485" max="9485" width="11.5703125" style="68" customWidth="1"/>
    <col min="9486" max="9728" width="9.140625" style="68"/>
    <col min="9729" max="9729" width="21" style="68" customWidth="1"/>
    <col min="9730" max="9730" width="5.140625" style="68" customWidth="1"/>
    <col min="9731" max="9731" width="4" style="68" customWidth="1"/>
    <col min="9732" max="9732" width="4.28515625" style="68" customWidth="1"/>
    <col min="9733" max="9733" width="4.5703125" style="68" customWidth="1"/>
    <col min="9734" max="9734" width="4.7109375" style="68" customWidth="1"/>
    <col min="9735" max="9735" width="5.28515625" style="68" customWidth="1"/>
    <col min="9736" max="9737" width="4.42578125" style="68" customWidth="1"/>
    <col min="9738" max="9738" width="4.5703125" style="68" customWidth="1"/>
    <col min="9739" max="9739" width="4.7109375" style="68" customWidth="1"/>
    <col min="9740" max="9740" width="4.42578125" style="68" customWidth="1"/>
    <col min="9741" max="9741" width="11.5703125" style="68" customWidth="1"/>
    <col min="9742" max="9984" width="9.140625" style="68"/>
    <col min="9985" max="9985" width="21" style="68" customWidth="1"/>
    <col min="9986" max="9986" width="5.140625" style="68" customWidth="1"/>
    <col min="9987" max="9987" width="4" style="68" customWidth="1"/>
    <col min="9988" max="9988" width="4.28515625" style="68" customWidth="1"/>
    <col min="9989" max="9989" width="4.5703125" style="68" customWidth="1"/>
    <col min="9990" max="9990" width="4.7109375" style="68" customWidth="1"/>
    <col min="9991" max="9991" width="5.28515625" style="68" customWidth="1"/>
    <col min="9992" max="9993" width="4.42578125" style="68" customWidth="1"/>
    <col min="9994" max="9994" width="4.5703125" style="68" customWidth="1"/>
    <col min="9995" max="9995" width="4.7109375" style="68" customWidth="1"/>
    <col min="9996" max="9996" width="4.42578125" style="68" customWidth="1"/>
    <col min="9997" max="9997" width="11.5703125" style="68" customWidth="1"/>
    <col min="9998" max="10240" width="9.140625" style="68"/>
    <col min="10241" max="10241" width="21" style="68" customWidth="1"/>
    <col min="10242" max="10242" width="5.140625" style="68" customWidth="1"/>
    <col min="10243" max="10243" width="4" style="68" customWidth="1"/>
    <col min="10244" max="10244" width="4.28515625" style="68" customWidth="1"/>
    <col min="10245" max="10245" width="4.5703125" style="68" customWidth="1"/>
    <col min="10246" max="10246" width="4.7109375" style="68" customWidth="1"/>
    <col min="10247" max="10247" width="5.28515625" style="68" customWidth="1"/>
    <col min="10248" max="10249" width="4.42578125" style="68" customWidth="1"/>
    <col min="10250" max="10250" width="4.5703125" style="68" customWidth="1"/>
    <col min="10251" max="10251" width="4.7109375" style="68" customWidth="1"/>
    <col min="10252" max="10252" width="4.42578125" style="68" customWidth="1"/>
    <col min="10253" max="10253" width="11.5703125" style="68" customWidth="1"/>
    <col min="10254" max="10496" width="9.140625" style="68"/>
    <col min="10497" max="10497" width="21" style="68" customWidth="1"/>
    <col min="10498" max="10498" width="5.140625" style="68" customWidth="1"/>
    <col min="10499" max="10499" width="4" style="68" customWidth="1"/>
    <col min="10500" max="10500" width="4.28515625" style="68" customWidth="1"/>
    <col min="10501" max="10501" width="4.5703125" style="68" customWidth="1"/>
    <col min="10502" max="10502" width="4.7109375" style="68" customWidth="1"/>
    <col min="10503" max="10503" width="5.28515625" style="68" customWidth="1"/>
    <col min="10504" max="10505" width="4.42578125" style="68" customWidth="1"/>
    <col min="10506" max="10506" width="4.5703125" style="68" customWidth="1"/>
    <col min="10507" max="10507" width="4.7109375" style="68" customWidth="1"/>
    <col min="10508" max="10508" width="4.42578125" style="68" customWidth="1"/>
    <col min="10509" max="10509" width="11.5703125" style="68" customWidth="1"/>
    <col min="10510" max="10752" width="9.140625" style="68"/>
    <col min="10753" max="10753" width="21" style="68" customWidth="1"/>
    <col min="10754" max="10754" width="5.140625" style="68" customWidth="1"/>
    <col min="10755" max="10755" width="4" style="68" customWidth="1"/>
    <col min="10756" max="10756" width="4.28515625" style="68" customWidth="1"/>
    <col min="10757" max="10757" width="4.5703125" style="68" customWidth="1"/>
    <col min="10758" max="10758" width="4.7109375" style="68" customWidth="1"/>
    <col min="10759" max="10759" width="5.28515625" style="68" customWidth="1"/>
    <col min="10760" max="10761" width="4.42578125" style="68" customWidth="1"/>
    <col min="10762" max="10762" width="4.5703125" style="68" customWidth="1"/>
    <col min="10763" max="10763" width="4.7109375" style="68" customWidth="1"/>
    <col min="10764" max="10764" width="4.42578125" style="68" customWidth="1"/>
    <col min="10765" max="10765" width="11.5703125" style="68" customWidth="1"/>
    <col min="10766" max="11008" width="9.140625" style="68"/>
    <col min="11009" max="11009" width="21" style="68" customWidth="1"/>
    <col min="11010" max="11010" width="5.140625" style="68" customWidth="1"/>
    <col min="11011" max="11011" width="4" style="68" customWidth="1"/>
    <col min="11012" max="11012" width="4.28515625" style="68" customWidth="1"/>
    <col min="11013" max="11013" width="4.5703125" style="68" customWidth="1"/>
    <col min="11014" max="11014" width="4.7109375" style="68" customWidth="1"/>
    <col min="11015" max="11015" width="5.28515625" style="68" customWidth="1"/>
    <col min="11016" max="11017" width="4.42578125" style="68" customWidth="1"/>
    <col min="11018" max="11018" width="4.5703125" style="68" customWidth="1"/>
    <col min="11019" max="11019" width="4.7109375" style="68" customWidth="1"/>
    <col min="11020" max="11020" width="4.42578125" style="68" customWidth="1"/>
    <col min="11021" max="11021" width="11.5703125" style="68" customWidth="1"/>
    <col min="11022" max="11264" width="9.140625" style="68"/>
    <col min="11265" max="11265" width="21" style="68" customWidth="1"/>
    <col min="11266" max="11266" width="5.140625" style="68" customWidth="1"/>
    <col min="11267" max="11267" width="4" style="68" customWidth="1"/>
    <col min="11268" max="11268" width="4.28515625" style="68" customWidth="1"/>
    <col min="11269" max="11269" width="4.5703125" style="68" customWidth="1"/>
    <col min="11270" max="11270" width="4.7109375" style="68" customWidth="1"/>
    <col min="11271" max="11271" width="5.28515625" style="68" customWidth="1"/>
    <col min="11272" max="11273" width="4.42578125" style="68" customWidth="1"/>
    <col min="11274" max="11274" width="4.5703125" style="68" customWidth="1"/>
    <col min="11275" max="11275" width="4.7109375" style="68" customWidth="1"/>
    <col min="11276" max="11276" width="4.42578125" style="68" customWidth="1"/>
    <col min="11277" max="11277" width="11.5703125" style="68" customWidth="1"/>
    <col min="11278" max="11520" width="9.140625" style="68"/>
    <col min="11521" max="11521" width="21" style="68" customWidth="1"/>
    <col min="11522" max="11522" width="5.140625" style="68" customWidth="1"/>
    <col min="11523" max="11523" width="4" style="68" customWidth="1"/>
    <col min="11524" max="11524" width="4.28515625" style="68" customWidth="1"/>
    <col min="11525" max="11525" width="4.5703125" style="68" customWidth="1"/>
    <col min="11526" max="11526" width="4.7109375" style="68" customWidth="1"/>
    <col min="11527" max="11527" width="5.28515625" style="68" customWidth="1"/>
    <col min="11528" max="11529" width="4.42578125" style="68" customWidth="1"/>
    <col min="11530" max="11530" width="4.5703125" style="68" customWidth="1"/>
    <col min="11531" max="11531" width="4.7109375" style="68" customWidth="1"/>
    <col min="11532" max="11532" width="4.42578125" style="68" customWidth="1"/>
    <col min="11533" max="11533" width="11.5703125" style="68" customWidth="1"/>
    <col min="11534" max="11776" width="9.140625" style="68"/>
    <col min="11777" max="11777" width="21" style="68" customWidth="1"/>
    <col min="11778" max="11778" width="5.140625" style="68" customWidth="1"/>
    <col min="11779" max="11779" width="4" style="68" customWidth="1"/>
    <col min="11780" max="11780" width="4.28515625" style="68" customWidth="1"/>
    <col min="11781" max="11781" width="4.5703125" style="68" customWidth="1"/>
    <col min="11782" max="11782" width="4.7109375" style="68" customWidth="1"/>
    <col min="11783" max="11783" width="5.28515625" style="68" customWidth="1"/>
    <col min="11784" max="11785" width="4.42578125" style="68" customWidth="1"/>
    <col min="11786" max="11786" width="4.5703125" style="68" customWidth="1"/>
    <col min="11787" max="11787" width="4.7109375" style="68" customWidth="1"/>
    <col min="11788" max="11788" width="4.42578125" style="68" customWidth="1"/>
    <col min="11789" max="11789" width="11.5703125" style="68" customWidth="1"/>
    <col min="11790" max="12032" width="9.140625" style="68"/>
    <col min="12033" max="12033" width="21" style="68" customWidth="1"/>
    <col min="12034" max="12034" width="5.140625" style="68" customWidth="1"/>
    <col min="12035" max="12035" width="4" style="68" customWidth="1"/>
    <col min="12036" max="12036" width="4.28515625" style="68" customWidth="1"/>
    <col min="12037" max="12037" width="4.5703125" style="68" customWidth="1"/>
    <col min="12038" max="12038" width="4.7109375" style="68" customWidth="1"/>
    <col min="12039" max="12039" width="5.28515625" style="68" customWidth="1"/>
    <col min="12040" max="12041" width="4.42578125" style="68" customWidth="1"/>
    <col min="12042" max="12042" width="4.5703125" style="68" customWidth="1"/>
    <col min="12043" max="12043" width="4.7109375" style="68" customWidth="1"/>
    <col min="12044" max="12044" width="4.42578125" style="68" customWidth="1"/>
    <col min="12045" max="12045" width="11.5703125" style="68" customWidth="1"/>
    <col min="12046" max="12288" width="9.140625" style="68"/>
    <col min="12289" max="12289" width="21" style="68" customWidth="1"/>
    <col min="12290" max="12290" width="5.140625" style="68" customWidth="1"/>
    <col min="12291" max="12291" width="4" style="68" customWidth="1"/>
    <col min="12292" max="12292" width="4.28515625" style="68" customWidth="1"/>
    <col min="12293" max="12293" width="4.5703125" style="68" customWidth="1"/>
    <col min="12294" max="12294" width="4.7109375" style="68" customWidth="1"/>
    <col min="12295" max="12295" width="5.28515625" style="68" customWidth="1"/>
    <col min="12296" max="12297" width="4.42578125" style="68" customWidth="1"/>
    <col min="12298" max="12298" width="4.5703125" style="68" customWidth="1"/>
    <col min="12299" max="12299" width="4.7109375" style="68" customWidth="1"/>
    <col min="12300" max="12300" width="4.42578125" style="68" customWidth="1"/>
    <col min="12301" max="12301" width="11.5703125" style="68" customWidth="1"/>
    <col min="12302" max="12544" width="9.140625" style="68"/>
    <col min="12545" max="12545" width="21" style="68" customWidth="1"/>
    <col min="12546" max="12546" width="5.140625" style="68" customWidth="1"/>
    <col min="12547" max="12547" width="4" style="68" customWidth="1"/>
    <col min="12548" max="12548" width="4.28515625" style="68" customWidth="1"/>
    <col min="12549" max="12549" width="4.5703125" style="68" customWidth="1"/>
    <col min="12550" max="12550" width="4.7109375" style="68" customWidth="1"/>
    <col min="12551" max="12551" width="5.28515625" style="68" customWidth="1"/>
    <col min="12552" max="12553" width="4.42578125" style="68" customWidth="1"/>
    <col min="12554" max="12554" width="4.5703125" style="68" customWidth="1"/>
    <col min="12555" max="12555" width="4.7109375" style="68" customWidth="1"/>
    <col min="12556" max="12556" width="4.42578125" style="68" customWidth="1"/>
    <col min="12557" max="12557" width="11.5703125" style="68" customWidth="1"/>
    <col min="12558" max="12800" width="9.140625" style="68"/>
    <col min="12801" max="12801" width="21" style="68" customWidth="1"/>
    <col min="12802" max="12802" width="5.140625" style="68" customWidth="1"/>
    <col min="12803" max="12803" width="4" style="68" customWidth="1"/>
    <col min="12804" max="12804" width="4.28515625" style="68" customWidth="1"/>
    <col min="12805" max="12805" width="4.5703125" style="68" customWidth="1"/>
    <col min="12806" max="12806" width="4.7109375" style="68" customWidth="1"/>
    <col min="12807" max="12807" width="5.28515625" style="68" customWidth="1"/>
    <col min="12808" max="12809" width="4.42578125" style="68" customWidth="1"/>
    <col min="12810" max="12810" width="4.5703125" style="68" customWidth="1"/>
    <col min="12811" max="12811" width="4.7109375" style="68" customWidth="1"/>
    <col min="12812" max="12812" width="4.42578125" style="68" customWidth="1"/>
    <col min="12813" max="12813" width="11.5703125" style="68" customWidth="1"/>
    <col min="12814" max="13056" width="9.140625" style="68"/>
    <col min="13057" max="13057" width="21" style="68" customWidth="1"/>
    <col min="13058" max="13058" width="5.140625" style="68" customWidth="1"/>
    <col min="13059" max="13059" width="4" style="68" customWidth="1"/>
    <col min="13060" max="13060" width="4.28515625" style="68" customWidth="1"/>
    <col min="13061" max="13061" width="4.5703125" style="68" customWidth="1"/>
    <col min="13062" max="13062" width="4.7109375" style="68" customWidth="1"/>
    <col min="13063" max="13063" width="5.28515625" style="68" customWidth="1"/>
    <col min="13064" max="13065" width="4.42578125" style="68" customWidth="1"/>
    <col min="13066" max="13066" width="4.5703125" style="68" customWidth="1"/>
    <col min="13067" max="13067" width="4.7109375" style="68" customWidth="1"/>
    <col min="13068" max="13068" width="4.42578125" style="68" customWidth="1"/>
    <col min="13069" max="13069" width="11.5703125" style="68" customWidth="1"/>
    <col min="13070" max="13312" width="9.140625" style="68"/>
    <col min="13313" max="13313" width="21" style="68" customWidth="1"/>
    <col min="13314" max="13314" width="5.140625" style="68" customWidth="1"/>
    <col min="13315" max="13315" width="4" style="68" customWidth="1"/>
    <col min="13316" max="13316" width="4.28515625" style="68" customWidth="1"/>
    <col min="13317" max="13317" width="4.5703125" style="68" customWidth="1"/>
    <col min="13318" max="13318" width="4.7109375" style="68" customWidth="1"/>
    <col min="13319" max="13319" width="5.28515625" style="68" customWidth="1"/>
    <col min="13320" max="13321" width="4.42578125" style="68" customWidth="1"/>
    <col min="13322" max="13322" width="4.5703125" style="68" customWidth="1"/>
    <col min="13323" max="13323" width="4.7109375" style="68" customWidth="1"/>
    <col min="13324" max="13324" width="4.42578125" style="68" customWidth="1"/>
    <col min="13325" max="13325" width="11.5703125" style="68" customWidth="1"/>
    <col min="13326" max="13568" width="9.140625" style="68"/>
    <col min="13569" max="13569" width="21" style="68" customWidth="1"/>
    <col min="13570" max="13570" width="5.140625" style="68" customWidth="1"/>
    <col min="13571" max="13571" width="4" style="68" customWidth="1"/>
    <col min="13572" max="13572" width="4.28515625" style="68" customWidth="1"/>
    <col min="13573" max="13573" width="4.5703125" style="68" customWidth="1"/>
    <col min="13574" max="13574" width="4.7109375" style="68" customWidth="1"/>
    <col min="13575" max="13575" width="5.28515625" style="68" customWidth="1"/>
    <col min="13576" max="13577" width="4.42578125" style="68" customWidth="1"/>
    <col min="13578" max="13578" width="4.5703125" style="68" customWidth="1"/>
    <col min="13579" max="13579" width="4.7109375" style="68" customWidth="1"/>
    <col min="13580" max="13580" width="4.42578125" style="68" customWidth="1"/>
    <col min="13581" max="13581" width="11.5703125" style="68" customWidth="1"/>
    <col min="13582" max="13824" width="9.140625" style="68"/>
    <col min="13825" max="13825" width="21" style="68" customWidth="1"/>
    <col min="13826" max="13826" width="5.140625" style="68" customWidth="1"/>
    <col min="13827" max="13827" width="4" style="68" customWidth="1"/>
    <col min="13828" max="13828" width="4.28515625" style="68" customWidth="1"/>
    <col min="13829" max="13829" width="4.5703125" style="68" customWidth="1"/>
    <col min="13830" max="13830" width="4.7109375" style="68" customWidth="1"/>
    <col min="13831" max="13831" width="5.28515625" style="68" customWidth="1"/>
    <col min="13832" max="13833" width="4.42578125" style="68" customWidth="1"/>
    <col min="13834" max="13834" width="4.5703125" style="68" customWidth="1"/>
    <col min="13835" max="13835" width="4.7109375" style="68" customWidth="1"/>
    <col min="13836" max="13836" width="4.42578125" style="68" customWidth="1"/>
    <col min="13837" max="13837" width="11.5703125" style="68" customWidth="1"/>
    <col min="13838" max="14080" width="9.140625" style="68"/>
    <col min="14081" max="14081" width="21" style="68" customWidth="1"/>
    <col min="14082" max="14082" width="5.140625" style="68" customWidth="1"/>
    <col min="14083" max="14083" width="4" style="68" customWidth="1"/>
    <col min="14084" max="14084" width="4.28515625" style="68" customWidth="1"/>
    <col min="14085" max="14085" width="4.5703125" style="68" customWidth="1"/>
    <col min="14086" max="14086" width="4.7109375" style="68" customWidth="1"/>
    <col min="14087" max="14087" width="5.28515625" style="68" customWidth="1"/>
    <col min="14088" max="14089" width="4.42578125" style="68" customWidth="1"/>
    <col min="14090" max="14090" width="4.5703125" style="68" customWidth="1"/>
    <col min="14091" max="14091" width="4.7109375" style="68" customWidth="1"/>
    <col min="14092" max="14092" width="4.42578125" style="68" customWidth="1"/>
    <col min="14093" max="14093" width="11.5703125" style="68" customWidth="1"/>
    <col min="14094" max="14336" width="9.140625" style="68"/>
    <col min="14337" max="14337" width="21" style="68" customWidth="1"/>
    <col min="14338" max="14338" width="5.140625" style="68" customWidth="1"/>
    <col min="14339" max="14339" width="4" style="68" customWidth="1"/>
    <col min="14340" max="14340" width="4.28515625" style="68" customWidth="1"/>
    <col min="14341" max="14341" width="4.5703125" style="68" customWidth="1"/>
    <col min="14342" max="14342" width="4.7109375" style="68" customWidth="1"/>
    <col min="14343" max="14343" width="5.28515625" style="68" customWidth="1"/>
    <col min="14344" max="14345" width="4.42578125" style="68" customWidth="1"/>
    <col min="14346" max="14346" width="4.5703125" style="68" customWidth="1"/>
    <col min="14347" max="14347" width="4.7109375" style="68" customWidth="1"/>
    <col min="14348" max="14348" width="4.42578125" style="68" customWidth="1"/>
    <col min="14349" max="14349" width="11.5703125" style="68" customWidth="1"/>
    <col min="14350" max="14592" width="9.140625" style="68"/>
    <col min="14593" max="14593" width="21" style="68" customWidth="1"/>
    <col min="14594" max="14594" width="5.140625" style="68" customWidth="1"/>
    <col min="14595" max="14595" width="4" style="68" customWidth="1"/>
    <col min="14596" max="14596" width="4.28515625" style="68" customWidth="1"/>
    <col min="14597" max="14597" width="4.5703125" style="68" customWidth="1"/>
    <col min="14598" max="14598" width="4.7109375" style="68" customWidth="1"/>
    <col min="14599" max="14599" width="5.28515625" style="68" customWidth="1"/>
    <col min="14600" max="14601" width="4.42578125" style="68" customWidth="1"/>
    <col min="14602" max="14602" width="4.5703125" style="68" customWidth="1"/>
    <col min="14603" max="14603" width="4.7109375" style="68" customWidth="1"/>
    <col min="14604" max="14604" width="4.42578125" style="68" customWidth="1"/>
    <col min="14605" max="14605" width="11.5703125" style="68" customWidth="1"/>
    <col min="14606" max="14848" width="9.140625" style="68"/>
    <col min="14849" max="14849" width="21" style="68" customWidth="1"/>
    <col min="14850" max="14850" width="5.140625" style="68" customWidth="1"/>
    <col min="14851" max="14851" width="4" style="68" customWidth="1"/>
    <col min="14852" max="14852" width="4.28515625" style="68" customWidth="1"/>
    <col min="14853" max="14853" width="4.5703125" style="68" customWidth="1"/>
    <col min="14854" max="14854" width="4.7109375" style="68" customWidth="1"/>
    <col min="14855" max="14855" width="5.28515625" style="68" customWidth="1"/>
    <col min="14856" max="14857" width="4.42578125" style="68" customWidth="1"/>
    <col min="14858" max="14858" width="4.5703125" style="68" customWidth="1"/>
    <col min="14859" max="14859" width="4.7109375" style="68" customWidth="1"/>
    <col min="14860" max="14860" width="4.42578125" style="68" customWidth="1"/>
    <col min="14861" max="14861" width="11.5703125" style="68" customWidth="1"/>
    <col min="14862" max="15104" width="9.140625" style="68"/>
    <col min="15105" max="15105" width="21" style="68" customWidth="1"/>
    <col min="15106" max="15106" width="5.140625" style="68" customWidth="1"/>
    <col min="15107" max="15107" width="4" style="68" customWidth="1"/>
    <col min="15108" max="15108" width="4.28515625" style="68" customWidth="1"/>
    <col min="15109" max="15109" width="4.5703125" style="68" customWidth="1"/>
    <col min="15110" max="15110" width="4.7109375" style="68" customWidth="1"/>
    <col min="15111" max="15111" width="5.28515625" style="68" customWidth="1"/>
    <col min="15112" max="15113" width="4.42578125" style="68" customWidth="1"/>
    <col min="15114" max="15114" width="4.5703125" style="68" customWidth="1"/>
    <col min="15115" max="15115" width="4.7109375" style="68" customWidth="1"/>
    <col min="15116" max="15116" width="4.42578125" style="68" customWidth="1"/>
    <col min="15117" max="15117" width="11.5703125" style="68" customWidth="1"/>
    <col min="15118" max="15360" width="9.140625" style="68"/>
    <col min="15361" max="15361" width="21" style="68" customWidth="1"/>
    <col min="15362" max="15362" width="5.140625" style="68" customWidth="1"/>
    <col min="15363" max="15363" width="4" style="68" customWidth="1"/>
    <col min="15364" max="15364" width="4.28515625" style="68" customWidth="1"/>
    <col min="15365" max="15365" width="4.5703125" style="68" customWidth="1"/>
    <col min="15366" max="15366" width="4.7109375" style="68" customWidth="1"/>
    <col min="15367" max="15367" width="5.28515625" style="68" customWidth="1"/>
    <col min="15368" max="15369" width="4.42578125" style="68" customWidth="1"/>
    <col min="15370" max="15370" width="4.5703125" style="68" customWidth="1"/>
    <col min="15371" max="15371" width="4.7109375" style="68" customWidth="1"/>
    <col min="15372" max="15372" width="4.42578125" style="68" customWidth="1"/>
    <col min="15373" max="15373" width="11.5703125" style="68" customWidth="1"/>
    <col min="15374" max="15616" width="9.140625" style="68"/>
    <col min="15617" max="15617" width="21" style="68" customWidth="1"/>
    <col min="15618" max="15618" width="5.140625" style="68" customWidth="1"/>
    <col min="15619" max="15619" width="4" style="68" customWidth="1"/>
    <col min="15620" max="15620" width="4.28515625" style="68" customWidth="1"/>
    <col min="15621" max="15621" width="4.5703125" style="68" customWidth="1"/>
    <col min="15622" max="15622" width="4.7109375" style="68" customWidth="1"/>
    <col min="15623" max="15623" width="5.28515625" style="68" customWidth="1"/>
    <col min="15624" max="15625" width="4.42578125" style="68" customWidth="1"/>
    <col min="15626" max="15626" width="4.5703125" style="68" customWidth="1"/>
    <col min="15627" max="15627" width="4.7109375" style="68" customWidth="1"/>
    <col min="15628" max="15628" width="4.42578125" style="68" customWidth="1"/>
    <col min="15629" max="15629" width="11.5703125" style="68" customWidth="1"/>
    <col min="15630" max="15872" width="9.140625" style="68"/>
    <col min="15873" max="15873" width="21" style="68" customWidth="1"/>
    <col min="15874" max="15874" width="5.140625" style="68" customWidth="1"/>
    <col min="15875" max="15875" width="4" style="68" customWidth="1"/>
    <col min="15876" max="15876" width="4.28515625" style="68" customWidth="1"/>
    <col min="15877" max="15877" width="4.5703125" style="68" customWidth="1"/>
    <col min="15878" max="15878" width="4.7109375" style="68" customWidth="1"/>
    <col min="15879" max="15879" width="5.28515625" style="68" customWidth="1"/>
    <col min="15880" max="15881" width="4.42578125" style="68" customWidth="1"/>
    <col min="15882" max="15882" width="4.5703125" style="68" customWidth="1"/>
    <col min="15883" max="15883" width="4.7109375" style="68" customWidth="1"/>
    <col min="15884" max="15884" width="4.42578125" style="68" customWidth="1"/>
    <col min="15885" max="15885" width="11.5703125" style="68" customWidth="1"/>
    <col min="15886" max="16128" width="9.140625" style="68"/>
    <col min="16129" max="16129" width="21" style="68" customWidth="1"/>
    <col min="16130" max="16130" width="5.140625" style="68" customWidth="1"/>
    <col min="16131" max="16131" width="4" style="68" customWidth="1"/>
    <col min="16132" max="16132" width="4.28515625" style="68" customWidth="1"/>
    <col min="16133" max="16133" width="4.5703125" style="68" customWidth="1"/>
    <col min="16134" max="16134" width="4.7109375" style="68" customWidth="1"/>
    <col min="16135" max="16135" width="5.28515625" style="68" customWidth="1"/>
    <col min="16136" max="16137" width="4.42578125" style="68" customWidth="1"/>
    <col min="16138" max="16138" width="4.5703125" style="68" customWidth="1"/>
    <col min="16139" max="16139" width="4.7109375" style="68" customWidth="1"/>
    <col min="16140" max="16140" width="4.42578125" style="68" customWidth="1"/>
    <col min="16141" max="16141" width="11.5703125" style="68" customWidth="1"/>
    <col min="16142" max="16384" width="9.140625" style="68"/>
  </cols>
  <sheetData>
    <row r="1" spans="1:13" ht="12.75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 customHeight="1" x14ac:dyDescent="0.25">
      <c r="A2" s="319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  <c r="M2" s="322"/>
    </row>
    <row r="3" spans="1:13" s="69" customFormat="1" ht="10.5" customHeight="1" x14ac:dyDescent="0.25">
      <c r="A3" s="323" t="s">
        <v>2</v>
      </c>
      <c r="B3" s="325" t="s">
        <v>3</v>
      </c>
      <c r="C3" s="320"/>
      <c r="D3" s="320"/>
      <c r="E3" s="320"/>
      <c r="F3" s="320"/>
      <c r="G3" s="326" t="s">
        <v>160</v>
      </c>
      <c r="H3" s="326"/>
      <c r="I3" s="326"/>
      <c r="J3" s="326"/>
      <c r="K3" s="326"/>
      <c r="L3" s="323" t="s">
        <v>4</v>
      </c>
      <c r="M3" s="323" t="s">
        <v>5</v>
      </c>
    </row>
    <row r="4" spans="1:13" s="69" customFormat="1" ht="18.75" customHeight="1" x14ac:dyDescent="0.25">
      <c r="A4" s="324"/>
      <c r="B4" s="70" t="s">
        <v>6</v>
      </c>
      <c r="C4" s="71" t="s">
        <v>120</v>
      </c>
      <c r="D4" s="71" t="s">
        <v>121</v>
      </c>
      <c r="E4" s="186" t="s">
        <v>9</v>
      </c>
      <c r="F4" s="71" t="s">
        <v>10</v>
      </c>
      <c r="G4" s="70" t="s">
        <v>6</v>
      </c>
      <c r="H4" s="71" t="s">
        <v>120</v>
      </c>
      <c r="I4" s="71" t="s">
        <v>121</v>
      </c>
      <c r="J4" s="71" t="s">
        <v>9</v>
      </c>
      <c r="K4" s="73" t="s">
        <v>10</v>
      </c>
      <c r="L4" s="324"/>
      <c r="M4" s="324"/>
    </row>
    <row r="5" spans="1:13" ht="12" customHeight="1" x14ac:dyDescent="0.25">
      <c r="A5" s="327" t="s">
        <v>11</v>
      </c>
      <c r="B5" s="327"/>
      <c r="C5" s="327"/>
      <c r="D5" s="327"/>
      <c r="E5" s="327"/>
      <c r="F5" s="327"/>
      <c r="G5" s="327"/>
      <c r="H5" s="323"/>
      <c r="I5" s="323"/>
      <c r="J5" s="323"/>
      <c r="K5" s="323"/>
      <c r="L5" s="327"/>
      <c r="M5" s="327"/>
    </row>
    <row r="6" spans="1:13" ht="21" customHeight="1" x14ac:dyDescent="0.25">
      <c r="A6" s="85" t="s">
        <v>12</v>
      </c>
      <c r="B6" s="99" t="s">
        <v>13</v>
      </c>
      <c r="C6" s="74">
        <v>5.96</v>
      </c>
      <c r="D6" s="74">
        <v>7.25</v>
      </c>
      <c r="E6" s="75">
        <v>42.89</v>
      </c>
      <c r="F6" s="74">
        <v>261</v>
      </c>
      <c r="G6" s="99" t="s">
        <v>161</v>
      </c>
      <c r="H6" s="74">
        <v>7.2</v>
      </c>
      <c r="I6" s="74">
        <v>13.02</v>
      </c>
      <c r="J6" s="74">
        <v>51.54</v>
      </c>
      <c r="K6" s="74">
        <v>352.8</v>
      </c>
      <c r="L6" s="187" t="s">
        <v>162</v>
      </c>
      <c r="M6" s="86" t="s">
        <v>163</v>
      </c>
    </row>
    <row r="7" spans="1:13" ht="12" customHeight="1" x14ac:dyDescent="0.25">
      <c r="A7" s="177" t="s">
        <v>16</v>
      </c>
      <c r="B7" s="108">
        <v>20</v>
      </c>
      <c r="C7" s="109">
        <v>4.6399999999999997</v>
      </c>
      <c r="D7" s="108">
        <v>5.9</v>
      </c>
      <c r="E7" s="109">
        <v>0</v>
      </c>
      <c r="F7" s="108">
        <v>72</v>
      </c>
      <c r="G7" s="99">
        <v>30</v>
      </c>
      <c r="H7" s="102">
        <v>6.96</v>
      </c>
      <c r="I7" s="102">
        <v>8.85</v>
      </c>
      <c r="J7" s="102">
        <v>0</v>
      </c>
      <c r="K7" s="102">
        <v>108</v>
      </c>
      <c r="L7" s="77" t="s">
        <v>17</v>
      </c>
      <c r="M7" s="177" t="s">
        <v>18</v>
      </c>
    </row>
    <row r="8" spans="1:13" ht="10.5" customHeight="1" x14ac:dyDescent="0.25">
      <c r="A8" s="188" t="s">
        <v>19</v>
      </c>
      <c r="B8" s="74">
        <v>60</v>
      </c>
      <c r="C8" s="74">
        <f>2.1*2</f>
        <v>4.2</v>
      </c>
      <c r="D8" s="74">
        <f>1.68*2</f>
        <v>3.36</v>
      </c>
      <c r="E8" s="75">
        <f>9.06*2</f>
        <v>18.12</v>
      </c>
      <c r="F8" s="74">
        <f>61.44*2</f>
        <v>122.88</v>
      </c>
      <c r="G8" s="74">
        <v>60</v>
      </c>
      <c r="H8" s="74">
        <f>2.1*2</f>
        <v>4.2</v>
      </c>
      <c r="I8" s="74">
        <f>1.68*2</f>
        <v>3.36</v>
      </c>
      <c r="J8" s="74">
        <f>9.06*2</f>
        <v>18.12</v>
      </c>
      <c r="K8" s="74">
        <f>61.44*2</f>
        <v>122.88</v>
      </c>
      <c r="L8" s="80" t="s">
        <v>20</v>
      </c>
      <c r="M8" s="55" t="s">
        <v>21</v>
      </c>
    </row>
    <row r="9" spans="1:13" ht="10.5" customHeight="1" x14ac:dyDescent="0.25">
      <c r="A9" s="78" t="s">
        <v>22</v>
      </c>
      <c r="B9" s="84" t="s">
        <v>23</v>
      </c>
      <c r="C9" s="84">
        <v>7.0000000000000007E-2</v>
      </c>
      <c r="D9" s="84">
        <v>0.02</v>
      </c>
      <c r="E9" s="93">
        <v>15</v>
      </c>
      <c r="F9" s="84">
        <v>60</v>
      </c>
      <c r="G9" s="84" t="s">
        <v>23</v>
      </c>
      <c r="H9" s="84">
        <v>7.0000000000000007E-2</v>
      </c>
      <c r="I9" s="84">
        <v>0.02</v>
      </c>
      <c r="J9" s="84">
        <v>15</v>
      </c>
      <c r="K9" s="84">
        <v>60</v>
      </c>
      <c r="L9" s="84">
        <v>685</v>
      </c>
      <c r="M9" s="94" t="s">
        <v>24</v>
      </c>
    </row>
    <row r="10" spans="1:13" s="69" customFormat="1" x14ac:dyDescent="0.25">
      <c r="A10" s="87" t="s">
        <v>25</v>
      </c>
      <c r="B10" s="90"/>
      <c r="C10" s="91">
        <f>SUM(C6:C9)</f>
        <v>14.870000000000001</v>
      </c>
      <c r="D10" s="91">
        <f t="shared" ref="D10:K10" si="0">SUM(D6:D9)</f>
        <v>16.53</v>
      </c>
      <c r="E10" s="101">
        <f t="shared" si="0"/>
        <v>76.010000000000005</v>
      </c>
      <c r="F10" s="91">
        <f t="shared" si="0"/>
        <v>515.88</v>
      </c>
      <c r="G10" s="91"/>
      <c r="H10" s="91">
        <f t="shared" si="0"/>
        <v>18.43</v>
      </c>
      <c r="I10" s="91">
        <f t="shared" si="0"/>
        <v>25.249999999999996</v>
      </c>
      <c r="J10" s="91">
        <f t="shared" si="0"/>
        <v>84.66</v>
      </c>
      <c r="K10" s="91">
        <f t="shared" si="0"/>
        <v>643.68000000000006</v>
      </c>
      <c r="L10" s="90"/>
      <c r="M10" s="55"/>
    </row>
    <row r="11" spans="1:13" x14ac:dyDescent="0.25">
      <c r="A11" s="325" t="s">
        <v>26</v>
      </c>
      <c r="B11" s="321"/>
      <c r="C11" s="321"/>
      <c r="D11" s="321"/>
      <c r="E11" s="321"/>
      <c r="F11" s="321"/>
      <c r="G11" s="320"/>
      <c r="H11" s="320"/>
      <c r="I11" s="320"/>
      <c r="J11" s="320"/>
      <c r="K11" s="320"/>
      <c r="L11" s="320"/>
      <c r="M11" s="328"/>
    </row>
    <row r="12" spans="1:13" x14ac:dyDescent="0.25">
      <c r="A12" s="55" t="s">
        <v>27</v>
      </c>
      <c r="B12" s="64" t="s">
        <v>28</v>
      </c>
      <c r="C12" s="74">
        <v>1.6</v>
      </c>
      <c r="D12" s="74">
        <v>5.3</v>
      </c>
      <c r="E12" s="75">
        <v>8.4</v>
      </c>
      <c r="F12" s="74">
        <v>87.5</v>
      </c>
      <c r="G12" s="76" t="s">
        <v>164</v>
      </c>
      <c r="H12" s="77">
        <v>2</v>
      </c>
      <c r="I12" s="77">
        <v>6.59</v>
      </c>
      <c r="J12" s="77">
        <v>10.45</v>
      </c>
      <c r="K12" s="77">
        <v>108.33</v>
      </c>
      <c r="L12" s="74" t="s">
        <v>29</v>
      </c>
      <c r="M12" s="78" t="s">
        <v>30</v>
      </c>
    </row>
    <row r="13" spans="1:13" x14ac:dyDescent="0.25">
      <c r="A13" s="55" t="s">
        <v>31</v>
      </c>
      <c r="B13" s="82">
        <v>90</v>
      </c>
      <c r="C13" s="84">
        <v>10.8</v>
      </c>
      <c r="D13" s="84">
        <v>19.8</v>
      </c>
      <c r="E13" s="84">
        <v>0</v>
      </c>
      <c r="F13" s="84">
        <v>221.4</v>
      </c>
      <c r="G13" s="82">
        <v>100</v>
      </c>
      <c r="H13" s="82">
        <v>12</v>
      </c>
      <c r="I13" s="82">
        <v>22</v>
      </c>
      <c r="J13" s="82">
        <v>0</v>
      </c>
      <c r="K13" s="82">
        <v>246</v>
      </c>
      <c r="L13" s="82" t="s">
        <v>32</v>
      </c>
      <c r="M13" s="78" t="s">
        <v>33</v>
      </c>
    </row>
    <row r="14" spans="1:13" x14ac:dyDescent="0.25">
      <c r="A14" s="55" t="s">
        <v>34</v>
      </c>
      <c r="B14" s="76">
        <v>150</v>
      </c>
      <c r="C14" s="76">
        <v>5.52</v>
      </c>
      <c r="D14" s="76">
        <v>4.51</v>
      </c>
      <c r="E14" s="92">
        <v>26.45</v>
      </c>
      <c r="F14" s="76">
        <v>168.45</v>
      </c>
      <c r="G14" s="82">
        <v>180</v>
      </c>
      <c r="H14" s="74">
        <v>6.62</v>
      </c>
      <c r="I14" s="74">
        <v>5.42</v>
      </c>
      <c r="J14" s="74">
        <v>31.73</v>
      </c>
      <c r="K14" s="74">
        <v>202.14</v>
      </c>
      <c r="L14" s="80" t="s">
        <v>35</v>
      </c>
      <c r="M14" s="55" t="s">
        <v>36</v>
      </c>
    </row>
    <row r="15" spans="1:13" ht="12.75" customHeight="1" x14ac:dyDescent="0.25">
      <c r="A15" s="113" t="s">
        <v>37</v>
      </c>
      <c r="B15" s="74">
        <v>20</v>
      </c>
      <c r="C15" s="74">
        <v>0.16</v>
      </c>
      <c r="D15" s="74">
        <v>0.02</v>
      </c>
      <c r="E15" s="75">
        <v>0.34</v>
      </c>
      <c r="F15" s="74">
        <v>2</v>
      </c>
      <c r="G15" s="74">
        <v>20</v>
      </c>
      <c r="H15" s="74">
        <v>0.16</v>
      </c>
      <c r="I15" s="74">
        <v>0.02</v>
      </c>
      <c r="J15" s="74">
        <v>0.34</v>
      </c>
      <c r="K15" s="74">
        <v>2</v>
      </c>
      <c r="L15" s="102">
        <v>70</v>
      </c>
      <c r="M15" s="78" t="s">
        <v>38</v>
      </c>
    </row>
    <row r="16" spans="1:13" x14ac:dyDescent="0.25">
      <c r="A16" s="55" t="s">
        <v>39</v>
      </c>
      <c r="B16" s="84">
        <v>200</v>
      </c>
      <c r="C16" s="102">
        <v>0.15</v>
      </c>
      <c r="D16" s="102">
        <v>0.06</v>
      </c>
      <c r="E16" s="103">
        <v>20.65</v>
      </c>
      <c r="F16" s="102">
        <v>82.9</v>
      </c>
      <c r="G16" s="82">
        <v>200</v>
      </c>
      <c r="H16" s="74">
        <v>0.15</v>
      </c>
      <c r="I16" s="74">
        <v>0.06</v>
      </c>
      <c r="J16" s="74">
        <v>20.65</v>
      </c>
      <c r="K16" s="74">
        <v>82.9</v>
      </c>
      <c r="L16" s="74" t="s">
        <v>40</v>
      </c>
      <c r="M16" s="78" t="s">
        <v>41</v>
      </c>
    </row>
    <row r="17" spans="1:13" ht="12" customHeight="1" x14ac:dyDescent="0.25">
      <c r="A17" s="55" t="s">
        <v>95</v>
      </c>
      <c r="B17" s="64">
        <v>200</v>
      </c>
      <c r="C17" s="189">
        <v>0.8</v>
      </c>
      <c r="D17" s="189">
        <v>0.8</v>
      </c>
      <c r="E17" s="190">
        <v>19.600000000000001</v>
      </c>
      <c r="F17" s="189">
        <v>94</v>
      </c>
      <c r="G17" s="99">
        <v>200</v>
      </c>
      <c r="H17" s="102">
        <v>0.8</v>
      </c>
      <c r="I17" s="102">
        <v>0.8</v>
      </c>
      <c r="J17" s="102">
        <v>19.600000000000001</v>
      </c>
      <c r="K17" s="102">
        <v>94</v>
      </c>
      <c r="L17" s="80">
        <v>338</v>
      </c>
      <c r="M17" s="55" t="s">
        <v>96</v>
      </c>
    </row>
    <row r="18" spans="1:13" x14ac:dyDescent="0.25">
      <c r="A18" s="86" t="s">
        <v>42</v>
      </c>
      <c r="B18" s="99">
        <v>40</v>
      </c>
      <c r="C18" s="77">
        <v>2.6</v>
      </c>
      <c r="D18" s="77">
        <v>0.4</v>
      </c>
      <c r="E18" s="77">
        <v>17.2</v>
      </c>
      <c r="F18" s="77">
        <v>85</v>
      </c>
      <c r="G18" s="107">
        <v>40</v>
      </c>
      <c r="H18" s="74">
        <v>2.6</v>
      </c>
      <c r="I18" s="74">
        <v>0.4</v>
      </c>
      <c r="J18" s="74">
        <v>17.2</v>
      </c>
      <c r="K18" s="74">
        <v>85</v>
      </c>
      <c r="L18" s="74" t="s">
        <v>43</v>
      </c>
      <c r="M18" s="55" t="s">
        <v>44</v>
      </c>
    </row>
    <row r="19" spans="1:13" x14ac:dyDescent="0.25">
      <c r="A19" s="86" t="s">
        <v>45</v>
      </c>
      <c r="B19" s="64">
        <v>40</v>
      </c>
      <c r="C19" s="74">
        <v>3.2</v>
      </c>
      <c r="D19" s="74">
        <v>0.4</v>
      </c>
      <c r="E19" s="74">
        <v>20.399999999999999</v>
      </c>
      <c r="F19" s="74">
        <v>100</v>
      </c>
      <c r="G19" s="80">
        <v>40</v>
      </c>
      <c r="H19" s="74">
        <v>3.2</v>
      </c>
      <c r="I19" s="74">
        <v>0.4</v>
      </c>
      <c r="J19" s="74">
        <v>20.399999999999999</v>
      </c>
      <c r="K19" s="74">
        <v>100</v>
      </c>
      <c r="L19" s="82" t="s">
        <v>43</v>
      </c>
      <c r="M19" s="78" t="s">
        <v>46</v>
      </c>
    </row>
    <row r="20" spans="1:13" x14ac:dyDescent="0.25">
      <c r="A20" s="87" t="s">
        <v>25</v>
      </c>
      <c r="B20" s="74"/>
      <c r="C20" s="88">
        <f>SUM(C12:C19)</f>
        <v>24.830000000000002</v>
      </c>
      <c r="D20" s="88">
        <f>SUM(D12:D19)</f>
        <v>31.289999999999996</v>
      </c>
      <c r="E20" s="89">
        <f>SUM(E12:E19)</f>
        <v>113.03999999999999</v>
      </c>
      <c r="F20" s="88">
        <f>SUM(F12:F19)</f>
        <v>841.25</v>
      </c>
      <c r="G20" s="90"/>
      <c r="H20" s="91">
        <f>SUM(H12:H19)</f>
        <v>27.53</v>
      </c>
      <c r="I20" s="91">
        <f>SUM(I12:I19)</f>
        <v>35.69</v>
      </c>
      <c r="J20" s="91">
        <f>SUM(J12:J19)</f>
        <v>120.37</v>
      </c>
      <c r="K20" s="91">
        <f>SUM(K12:K19)</f>
        <v>920.37</v>
      </c>
      <c r="L20" s="90"/>
      <c r="M20" s="55"/>
    </row>
    <row r="21" spans="1:13" x14ac:dyDescent="0.25">
      <c r="A21" s="325" t="s">
        <v>165</v>
      </c>
      <c r="B21" s="320"/>
      <c r="C21" s="321"/>
      <c r="D21" s="321"/>
      <c r="E21" s="321"/>
      <c r="F21" s="321"/>
      <c r="G21" s="320"/>
      <c r="H21" s="320"/>
      <c r="I21" s="320"/>
      <c r="J21" s="320"/>
      <c r="K21" s="320"/>
      <c r="L21" s="320"/>
      <c r="M21" s="328"/>
    </row>
    <row r="22" spans="1:13" x14ac:dyDescent="0.25">
      <c r="A22" s="78" t="s">
        <v>166</v>
      </c>
      <c r="B22" s="64">
        <v>100</v>
      </c>
      <c r="C22" s="74">
        <v>9.77</v>
      </c>
      <c r="D22" s="74">
        <v>11.6</v>
      </c>
      <c r="E22" s="74">
        <v>29.23</v>
      </c>
      <c r="F22" s="74">
        <v>264.02</v>
      </c>
      <c r="G22" s="80">
        <v>100</v>
      </c>
      <c r="H22" s="74">
        <v>9.77</v>
      </c>
      <c r="I22" s="74">
        <v>11.6</v>
      </c>
      <c r="J22" s="74">
        <v>29.23</v>
      </c>
      <c r="K22" s="74">
        <v>264.02</v>
      </c>
      <c r="L22" s="82" t="s">
        <v>167</v>
      </c>
      <c r="M22" s="78" t="s">
        <v>168</v>
      </c>
    </row>
    <row r="23" spans="1:13" ht="12" customHeight="1" x14ac:dyDescent="0.25">
      <c r="A23" s="55" t="s">
        <v>169</v>
      </c>
      <c r="B23" s="64">
        <v>0</v>
      </c>
      <c r="C23" s="102">
        <v>0</v>
      </c>
      <c r="D23" s="102">
        <v>0</v>
      </c>
      <c r="E23" s="103">
        <v>0</v>
      </c>
      <c r="F23" s="102">
        <v>0</v>
      </c>
      <c r="G23" s="99">
        <v>100</v>
      </c>
      <c r="H23" s="102">
        <v>0.04</v>
      </c>
      <c r="I23" s="102">
        <v>0.04</v>
      </c>
      <c r="J23" s="102">
        <v>9.8000000000000007</v>
      </c>
      <c r="K23" s="102">
        <v>47</v>
      </c>
      <c r="L23" s="80">
        <v>338</v>
      </c>
      <c r="M23" s="55" t="s">
        <v>96</v>
      </c>
    </row>
    <row r="24" spans="1:13" ht="10.5" customHeight="1" x14ac:dyDescent="0.25">
      <c r="A24" s="78" t="s">
        <v>22</v>
      </c>
      <c r="B24" s="84" t="s">
        <v>23</v>
      </c>
      <c r="C24" s="84">
        <v>7.0000000000000007E-2</v>
      </c>
      <c r="D24" s="84">
        <v>0.02</v>
      </c>
      <c r="E24" s="93">
        <v>15</v>
      </c>
      <c r="F24" s="84">
        <v>60</v>
      </c>
      <c r="G24" s="84" t="s">
        <v>23</v>
      </c>
      <c r="H24" s="84">
        <v>7.0000000000000007E-2</v>
      </c>
      <c r="I24" s="84">
        <v>0.02</v>
      </c>
      <c r="J24" s="84">
        <v>15</v>
      </c>
      <c r="K24" s="84">
        <v>60</v>
      </c>
      <c r="L24" s="84">
        <v>685</v>
      </c>
      <c r="M24" s="94" t="s">
        <v>24</v>
      </c>
    </row>
    <row r="25" spans="1:13" s="69" customFormat="1" x14ac:dyDescent="0.25">
      <c r="A25" s="87" t="s">
        <v>25</v>
      </c>
      <c r="B25" s="90"/>
      <c r="C25" s="88">
        <f>SUM(C22:C24)</f>
        <v>9.84</v>
      </c>
      <c r="D25" s="88">
        <f t="shared" ref="D25:K25" si="1">SUM(D22:D24)</f>
        <v>11.62</v>
      </c>
      <c r="E25" s="89">
        <f t="shared" si="1"/>
        <v>44.230000000000004</v>
      </c>
      <c r="F25" s="88">
        <f t="shared" si="1"/>
        <v>324.02</v>
      </c>
      <c r="G25" s="90"/>
      <c r="H25" s="91">
        <f t="shared" si="1"/>
        <v>9.879999999999999</v>
      </c>
      <c r="I25" s="91">
        <f t="shared" si="1"/>
        <v>11.659999999999998</v>
      </c>
      <c r="J25" s="91">
        <f t="shared" si="1"/>
        <v>54.03</v>
      </c>
      <c r="K25" s="91">
        <f t="shared" si="1"/>
        <v>371.02</v>
      </c>
      <c r="L25" s="90"/>
      <c r="M25" s="55"/>
    </row>
    <row r="26" spans="1:13" s="69" customFormat="1" x14ac:dyDescent="0.25">
      <c r="A26" s="87" t="s">
        <v>47</v>
      </c>
      <c r="B26" s="90"/>
      <c r="C26" s="91">
        <f>SUM(C10,C20,C25)</f>
        <v>49.540000000000006</v>
      </c>
      <c r="D26" s="91">
        <f>SUM(D10,D20,D25)</f>
        <v>59.439999999999991</v>
      </c>
      <c r="E26" s="101">
        <f>SUM(E10,E20,E25)</f>
        <v>233.28000000000003</v>
      </c>
      <c r="F26" s="91">
        <f>SUM(F10,F20,F25)</f>
        <v>1681.15</v>
      </c>
      <c r="G26" s="90"/>
      <c r="H26" s="91">
        <f>SUM(H10,H20,H25)</f>
        <v>55.84</v>
      </c>
      <c r="I26" s="91">
        <f>SUM(I10,I20,I25)</f>
        <v>72.599999999999994</v>
      </c>
      <c r="J26" s="91">
        <f>SUM(J10,J20,J25)</f>
        <v>259.06</v>
      </c>
      <c r="K26" s="91">
        <f>SUM(K10,K20,K25)</f>
        <v>1935.0700000000002</v>
      </c>
      <c r="L26" s="90"/>
      <c r="M26" s="55"/>
    </row>
    <row r="27" spans="1:13" x14ac:dyDescent="0.25">
      <c r="A27" s="319" t="s">
        <v>48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322"/>
    </row>
    <row r="28" spans="1:13" s="69" customFormat="1" ht="10.5" customHeight="1" x14ac:dyDescent="0.25">
      <c r="A28" s="323" t="s">
        <v>2</v>
      </c>
      <c r="B28" s="325" t="s">
        <v>3</v>
      </c>
      <c r="C28" s="320"/>
      <c r="D28" s="320"/>
      <c r="E28" s="320"/>
      <c r="F28" s="320"/>
      <c r="G28" s="326" t="s">
        <v>160</v>
      </c>
      <c r="H28" s="326"/>
      <c r="I28" s="326"/>
      <c r="J28" s="326"/>
      <c r="K28" s="326"/>
      <c r="L28" s="323" t="s">
        <v>4</v>
      </c>
      <c r="M28" s="323" t="s">
        <v>5</v>
      </c>
    </row>
    <row r="29" spans="1:13" s="69" customFormat="1" ht="18.75" customHeight="1" x14ac:dyDescent="0.25">
      <c r="A29" s="324"/>
      <c r="B29" s="70" t="s">
        <v>6</v>
      </c>
      <c r="C29" s="71" t="s">
        <v>120</v>
      </c>
      <c r="D29" s="71" t="s">
        <v>121</v>
      </c>
      <c r="E29" s="186" t="s">
        <v>9</v>
      </c>
      <c r="F29" s="71" t="s">
        <v>10</v>
      </c>
      <c r="G29" s="70" t="s">
        <v>6</v>
      </c>
      <c r="H29" s="71" t="s">
        <v>120</v>
      </c>
      <c r="I29" s="71" t="s">
        <v>121</v>
      </c>
      <c r="J29" s="71" t="s">
        <v>9</v>
      </c>
      <c r="K29" s="73" t="s">
        <v>10</v>
      </c>
      <c r="L29" s="324"/>
      <c r="M29" s="324"/>
    </row>
    <row r="30" spans="1:13" ht="11.25" customHeight="1" x14ac:dyDescent="0.25">
      <c r="A30" s="327" t="s">
        <v>11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</row>
    <row r="31" spans="1:13" ht="11.25" customHeight="1" x14ac:dyDescent="0.25">
      <c r="A31" s="78" t="s">
        <v>49</v>
      </c>
      <c r="B31" s="99">
        <v>90</v>
      </c>
      <c r="C31" s="75">
        <f>0.9*12.78</f>
        <v>11.501999999999999</v>
      </c>
      <c r="D31" s="74">
        <f>0.9*13.2</f>
        <v>11.879999999999999</v>
      </c>
      <c r="E31" s="75">
        <f>0.9*13.7</f>
        <v>12.33</v>
      </c>
      <c r="F31" s="75">
        <f>0.9*223.88</f>
        <v>201.49199999999999</v>
      </c>
      <c r="G31" s="99">
        <v>100</v>
      </c>
      <c r="H31" s="74">
        <v>12.78</v>
      </c>
      <c r="I31" s="74">
        <v>13.2</v>
      </c>
      <c r="J31" s="74">
        <v>13.7</v>
      </c>
      <c r="K31" s="74">
        <v>223.88</v>
      </c>
      <c r="L31" s="117" t="s">
        <v>50</v>
      </c>
      <c r="M31" s="55" t="s">
        <v>51</v>
      </c>
    </row>
    <row r="32" spans="1:13" ht="11.25" customHeight="1" x14ac:dyDescent="0.25">
      <c r="A32" s="86" t="s">
        <v>52</v>
      </c>
      <c r="B32" s="99">
        <v>150</v>
      </c>
      <c r="C32" s="74">
        <v>2.86</v>
      </c>
      <c r="D32" s="74">
        <v>4.32</v>
      </c>
      <c r="E32" s="75">
        <v>23.02</v>
      </c>
      <c r="F32" s="74">
        <v>142.4</v>
      </c>
      <c r="G32" s="74">
        <v>180</v>
      </c>
      <c r="H32" s="74">
        <v>3.4</v>
      </c>
      <c r="I32" s="74">
        <v>5.2</v>
      </c>
      <c r="J32" s="74">
        <v>27.6</v>
      </c>
      <c r="K32" s="74">
        <v>170.8</v>
      </c>
      <c r="L32" s="74">
        <v>310</v>
      </c>
      <c r="M32" s="78" t="s">
        <v>53</v>
      </c>
    </row>
    <row r="33" spans="1:13" ht="10.5" customHeight="1" x14ac:dyDescent="0.25">
      <c r="A33" s="81" t="s">
        <v>54</v>
      </c>
      <c r="B33" s="74" t="s">
        <v>55</v>
      </c>
      <c r="C33" s="82">
        <v>0.13</v>
      </c>
      <c r="D33" s="82">
        <v>0.02</v>
      </c>
      <c r="E33" s="83">
        <v>15.2</v>
      </c>
      <c r="F33" s="82">
        <v>62</v>
      </c>
      <c r="G33" s="74" t="s">
        <v>55</v>
      </c>
      <c r="H33" s="82">
        <v>0.13</v>
      </c>
      <c r="I33" s="82">
        <v>0.02</v>
      </c>
      <c r="J33" s="82">
        <v>15.2</v>
      </c>
      <c r="K33" s="82">
        <v>62</v>
      </c>
      <c r="L33" s="84">
        <v>686</v>
      </c>
      <c r="M33" s="85" t="s">
        <v>56</v>
      </c>
    </row>
    <row r="34" spans="1:13" x14ac:dyDescent="0.25">
      <c r="A34" s="86" t="s">
        <v>45</v>
      </c>
      <c r="B34" s="82">
        <v>40</v>
      </c>
      <c r="C34" s="82">
        <f>1.6*2</f>
        <v>3.2</v>
      </c>
      <c r="D34" s="82">
        <f>0.2*2</f>
        <v>0.4</v>
      </c>
      <c r="E34" s="83">
        <f>10.2*2</f>
        <v>20.399999999999999</v>
      </c>
      <c r="F34" s="82">
        <v>100</v>
      </c>
      <c r="G34" s="82">
        <v>60</v>
      </c>
      <c r="H34" s="82">
        <v>4.8</v>
      </c>
      <c r="I34" s="82">
        <v>0.6</v>
      </c>
      <c r="J34" s="83">
        <v>30.6</v>
      </c>
      <c r="K34" s="82">
        <v>150</v>
      </c>
      <c r="L34" s="82" t="s">
        <v>43</v>
      </c>
      <c r="M34" s="78" t="s">
        <v>46</v>
      </c>
    </row>
    <row r="35" spans="1:13" s="69" customFormat="1" x14ac:dyDescent="0.25">
      <c r="A35" s="87" t="s">
        <v>25</v>
      </c>
      <c r="B35" s="90"/>
      <c r="C35" s="91">
        <f>SUM(C31:C34)</f>
        <v>17.692</v>
      </c>
      <c r="D35" s="91">
        <f>SUM(D31:D34)</f>
        <v>16.619999999999997</v>
      </c>
      <c r="E35" s="101">
        <f>SUM(E31:E34)</f>
        <v>70.949999999999989</v>
      </c>
      <c r="F35" s="91">
        <f>SUM(F31:F34)</f>
        <v>505.892</v>
      </c>
      <c r="G35" s="90"/>
      <c r="H35" s="91">
        <f>SUM(H31:H34)</f>
        <v>21.11</v>
      </c>
      <c r="I35" s="91">
        <f>SUM(I31:I34)</f>
        <v>19.02</v>
      </c>
      <c r="J35" s="91">
        <f>SUM(J31:J34)</f>
        <v>87.1</v>
      </c>
      <c r="K35" s="91">
        <f>SUM(K31:K34)</f>
        <v>606.68000000000006</v>
      </c>
      <c r="L35" s="90"/>
      <c r="M35" s="55"/>
    </row>
    <row r="36" spans="1:13" x14ac:dyDescent="0.25">
      <c r="A36" s="325" t="s">
        <v>26</v>
      </c>
      <c r="B36" s="321"/>
      <c r="C36" s="321"/>
      <c r="D36" s="321"/>
      <c r="E36" s="321"/>
      <c r="F36" s="321"/>
      <c r="G36" s="320"/>
      <c r="H36" s="321"/>
      <c r="I36" s="321"/>
      <c r="J36" s="321"/>
      <c r="K36" s="321"/>
      <c r="L36" s="320"/>
      <c r="M36" s="328"/>
    </row>
    <row r="37" spans="1:13" ht="12" customHeight="1" x14ac:dyDescent="0.25">
      <c r="A37" s="55" t="s">
        <v>57</v>
      </c>
      <c r="B37" s="95" t="s">
        <v>170</v>
      </c>
      <c r="C37" s="77">
        <v>1.71</v>
      </c>
      <c r="D37" s="77">
        <v>5.19</v>
      </c>
      <c r="E37" s="96">
        <v>6.89</v>
      </c>
      <c r="F37" s="77">
        <v>81.27</v>
      </c>
      <c r="G37" s="74" t="s">
        <v>171</v>
      </c>
      <c r="H37" s="74">
        <v>2.46</v>
      </c>
      <c r="I37" s="74">
        <v>6.95</v>
      </c>
      <c r="J37" s="74">
        <v>8.6999999999999993</v>
      </c>
      <c r="K37" s="74">
        <v>107.28</v>
      </c>
      <c r="L37" s="74" t="s">
        <v>59</v>
      </c>
      <c r="M37" s="78" t="s">
        <v>60</v>
      </c>
    </row>
    <row r="38" spans="1:13" ht="11.25" customHeight="1" x14ac:dyDescent="0.25">
      <c r="A38" s="98" t="s">
        <v>61</v>
      </c>
      <c r="B38" s="82">
        <v>90</v>
      </c>
      <c r="C38" s="74">
        <f>17.2*0.9</f>
        <v>15.48</v>
      </c>
      <c r="D38" s="75">
        <f>13.94*0.9</f>
        <v>12.545999999999999</v>
      </c>
      <c r="E38" s="75">
        <f>9.91*0.9</f>
        <v>8.9190000000000005</v>
      </c>
      <c r="F38" s="75">
        <f>233.23*0.9</f>
        <v>209.90699999999998</v>
      </c>
      <c r="G38" s="82">
        <v>100</v>
      </c>
      <c r="H38" s="74">
        <v>17.2</v>
      </c>
      <c r="I38" s="74">
        <v>13.94</v>
      </c>
      <c r="J38" s="74">
        <v>9.91</v>
      </c>
      <c r="K38" s="74">
        <v>233.23</v>
      </c>
      <c r="L38" s="74" t="s">
        <v>62</v>
      </c>
      <c r="M38" s="78" t="s">
        <v>63</v>
      </c>
    </row>
    <row r="39" spans="1:13" ht="12.75" customHeight="1" x14ac:dyDescent="0.25">
      <c r="A39" s="86" t="s">
        <v>64</v>
      </c>
      <c r="B39" s="99">
        <v>150</v>
      </c>
      <c r="C39" s="74">
        <v>8.6</v>
      </c>
      <c r="D39" s="74">
        <v>6.09</v>
      </c>
      <c r="E39" s="75">
        <v>38.64</v>
      </c>
      <c r="F39" s="74">
        <v>243.75</v>
      </c>
      <c r="G39" s="84">
        <v>180</v>
      </c>
      <c r="H39" s="84">
        <v>10.32</v>
      </c>
      <c r="I39" s="84">
        <v>7.31</v>
      </c>
      <c r="J39" s="84">
        <v>46.37</v>
      </c>
      <c r="K39" s="84">
        <v>292.5</v>
      </c>
      <c r="L39" s="84" t="s">
        <v>65</v>
      </c>
      <c r="M39" s="100" t="s">
        <v>66</v>
      </c>
    </row>
    <row r="40" spans="1:13" ht="14.25" customHeight="1" x14ac:dyDescent="0.25">
      <c r="A40" s="86" t="s">
        <v>67</v>
      </c>
      <c r="B40" s="104">
        <v>200</v>
      </c>
      <c r="C40" s="102">
        <v>0.14000000000000001</v>
      </c>
      <c r="D40" s="102">
        <v>0.11</v>
      </c>
      <c r="E40" s="103">
        <v>21.52</v>
      </c>
      <c r="F40" s="102">
        <v>87.59</v>
      </c>
      <c r="G40" s="104">
        <v>200</v>
      </c>
      <c r="H40" s="102">
        <v>0.14000000000000001</v>
      </c>
      <c r="I40" s="102">
        <v>0.11</v>
      </c>
      <c r="J40" s="102">
        <v>21.52</v>
      </c>
      <c r="K40" s="102">
        <v>87.59</v>
      </c>
      <c r="L40" s="82" t="s">
        <v>68</v>
      </c>
      <c r="M40" s="81" t="s">
        <v>69</v>
      </c>
    </row>
    <row r="41" spans="1:13" x14ac:dyDescent="0.25">
      <c r="A41" s="86" t="s">
        <v>42</v>
      </c>
      <c r="B41" s="99">
        <v>40</v>
      </c>
      <c r="C41" s="77">
        <v>2.6</v>
      </c>
      <c r="D41" s="77">
        <v>0.4</v>
      </c>
      <c r="E41" s="77">
        <v>17.2</v>
      </c>
      <c r="F41" s="77">
        <v>85</v>
      </c>
      <c r="G41" s="107">
        <v>40</v>
      </c>
      <c r="H41" s="74">
        <v>2.6</v>
      </c>
      <c r="I41" s="74">
        <v>0.4</v>
      </c>
      <c r="J41" s="74">
        <v>17.2</v>
      </c>
      <c r="K41" s="74">
        <v>85</v>
      </c>
      <c r="L41" s="74" t="s">
        <v>43</v>
      </c>
      <c r="M41" s="55" t="s">
        <v>44</v>
      </c>
    </row>
    <row r="42" spans="1:13" x14ac:dyDescent="0.25">
      <c r="A42" s="86" t="s">
        <v>45</v>
      </c>
      <c r="B42" s="64">
        <v>40</v>
      </c>
      <c r="C42" s="74">
        <v>3.2</v>
      </c>
      <c r="D42" s="74">
        <v>0.4</v>
      </c>
      <c r="E42" s="74">
        <v>20.399999999999999</v>
      </c>
      <c r="F42" s="74">
        <v>100</v>
      </c>
      <c r="G42" s="80">
        <v>40</v>
      </c>
      <c r="H42" s="74">
        <v>3.2</v>
      </c>
      <c r="I42" s="74">
        <v>0.4</v>
      </c>
      <c r="J42" s="74">
        <v>20.399999999999999</v>
      </c>
      <c r="K42" s="74">
        <v>100</v>
      </c>
      <c r="L42" s="82" t="s">
        <v>43</v>
      </c>
      <c r="M42" s="78" t="s">
        <v>46</v>
      </c>
    </row>
    <row r="43" spans="1:13" x14ac:dyDescent="0.25">
      <c r="A43" s="87" t="s">
        <v>25</v>
      </c>
      <c r="B43" s="74"/>
      <c r="C43" s="101">
        <f>SUM(C37:C42)</f>
        <v>31.73</v>
      </c>
      <c r="D43" s="101">
        <f>SUM(D37:D42)</f>
        <v>24.735999999999997</v>
      </c>
      <c r="E43" s="101">
        <f>SUM(E37:E42)</f>
        <v>113.56899999999999</v>
      </c>
      <c r="F43" s="101">
        <f>SUM(F37:F42)</f>
        <v>807.51699999999994</v>
      </c>
      <c r="G43" s="106"/>
      <c r="H43" s="101">
        <f>SUM(H37:H42)</f>
        <v>35.92</v>
      </c>
      <c r="I43" s="101">
        <f>SUM(I37:I42)</f>
        <v>29.109999999999996</v>
      </c>
      <c r="J43" s="101">
        <f>SUM(J37:J42)</f>
        <v>124.1</v>
      </c>
      <c r="K43" s="101">
        <f>SUM(K37:K42)</f>
        <v>905.6</v>
      </c>
      <c r="L43" s="90"/>
      <c r="M43" s="55"/>
    </row>
    <row r="44" spans="1:13" x14ac:dyDescent="0.25">
      <c r="A44" s="325" t="s">
        <v>165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0"/>
      <c r="M44" s="328"/>
    </row>
    <row r="45" spans="1:13" x14ac:dyDescent="0.25">
      <c r="A45" s="78" t="s">
        <v>126</v>
      </c>
      <c r="B45" s="64">
        <v>100</v>
      </c>
      <c r="C45" s="65">
        <v>12.78</v>
      </c>
      <c r="D45" s="65">
        <v>14.16</v>
      </c>
      <c r="E45" s="65">
        <v>37.659999999999997</v>
      </c>
      <c r="F45" s="65">
        <v>333</v>
      </c>
      <c r="G45" s="115">
        <v>100</v>
      </c>
      <c r="H45" s="65">
        <v>12.78</v>
      </c>
      <c r="I45" s="65">
        <v>14.16</v>
      </c>
      <c r="J45" s="65">
        <v>37.659999999999997</v>
      </c>
      <c r="K45" s="65">
        <v>333</v>
      </c>
      <c r="L45" s="97" t="s">
        <v>146</v>
      </c>
      <c r="M45" s="78" t="s">
        <v>128</v>
      </c>
    </row>
    <row r="46" spans="1:13" ht="12" customHeight="1" x14ac:dyDescent="0.25">
      <c r="A46" s="55" t="s">
        <v>169</v>
      </c>
      <c r="B46" s="64">
        <v>0</v>
      </c>
      <c r="C46" s="102">
        <v>0</v>
      </c>
      <c r="D46" s="102">
        <v>0</v>
      </c>
      <c r="E46" s="103">
        <v>0</v>
      </c>
      <c r="F46" s="102">
        <v>0</v>
      </c>
      <c r="G46" s="99">
        <v>100</v>
      </c>
      <c r="H46" s="102">
        <v>0.04</v>
      </c>
      <c r="I46" s="102">
        <v>0.04</v>
      </c>
      <c r="J46" s="102">
        <v>9.8000000000000007</v>
      </c>
      <c r="K46" s="102">
        <v>47</v>
      </c>
      <c r="L46" s="80">
        <v>338</v>
      </c>
      <c r="M46" s="55" t="s">
        <v>96</v>
      </c>
    </row>
    <row r="47" spans="1:13" x14ac:dyDescent="0.25">
      <c r="A47" s="81" t="s">
        <v>117</v>
      </c>
      <c r="B47" s="84">
        <v>200</v>
      </c>
      <c r="C47" s="108">
        <v>0.6</v>
      </c>
      <c r="D47" s="108">
        <v>0.4</v>
      </c>
      <c r="E47" s="109">
        <v>32.6</v>
      </c>
      <c r="F47" s="108">
        <v>136.4</v>
      </c>
      <c r="G47" s="84">
        <v>200</v>
      </c>
      <c r="H47" s="108">
        <v>0.6</v>
      </c>
      <c r="I47" s="108">
        <v>0.4</v>
      </c>
      <c r="J47" s="108">
        <v>32.6</v>
      </c>
      <c r="K47" s="108">
        <v>136.4</v>
      </c>
      <c r="L47" s="84">
        <v>389</v>
      </c>
      <c r="M47" s="130" t="s">
        <v>118</v>
      </c>
    </row>
    <row r="48" spans="1:13" s="69" customFormat="1" x14ac:dyDescent="0.25">
      <c r="A48" s="87" t="s">
        <v>25</v>
      </c>
      <c r="B48" s="90"/>
      <c r="C48" s="91">
        <f>SUM(C45:C47)</f>
        <v>13.379999999999999</v>
      </c>
      <c r="D48" s="91">
        <f>SUM(D45:D47)</f>
        <v>14.56</v>
      </c>
      <c r="E48" s="101">
        <f>SUM(E45:E47)</f>
        <v>70.259999999999991</v>
      </c>
      <c r="F48" s="91">
        <f>SUM(F45:F47)</f>
        <v>469.4</v>
      </c>
      <c r="G48" s="90"/>
      <c r="H48" s="91">
        <f>SUM(H45:H47)</f>
        <v>13.419999999999998</v>
      </c>
      <c r="I48" s="91">
        <f>SUM(I45:I47)</f>
        <v>14.6</v>
      </c>
      <c r="J48" s="91">
        <f>SUM(J45:J47)</f>
        <v>80.06</v>
      </c>
      <c r="K48" s="91">
        <f>SUM(K45:K47)</f>
        <v>516.4</v>
      </c>
      <c r="L48" s="90"/>
      <c r="M48" s="55"/>
    </row>
    <row r="49" spans="1:13" s="69" customFormat="1" x14ac:dyDescent="0.25">
      <c r="A49" s="87" t="s">
        <v>47</v>
      </c>
      <c r="B49" s="90"/>
      <c r="C49" s="91">
        <f t="shared" ref="C49:K49" si="2">SUM(C35,C43,C48)</f>
        <v>62.801999999999992</v>
      </c>
      <c r="D49" s="91">
        <f t="shared" si="2"/>
        <v>55.915999999999997</v>
      </c>
      <c r="E49" s="101">
        <f t="shared" si="2"/>
        <v>254.77899999999997</v>
      </c>
      <c r="F49" s="91">
        <f t="shared" si="2"/>
        <v>1782.8089999999997</v>
      </c>
      <c r="G49" s="90"/>
      <c r="H49" s="91">
        <f t="shared" si="2"/>
        <v>70.45</v>
      </c>
      <c r="I49" s="91">
        <f t="shared" si="2"/>
        <v>62.73</v>
      </c>
      <c r="J49" s="91">
        <f t="shared" si="2"/>
        <v>291.26</v>
      </c>
      <c r="K49" s="91">
        <f t="shared" si="2"/>
        <v>2028.6800000000003</v>
      </c>
      <c r="L49" s="90"/>
      <c r="M49" s="55"/>
    </row>
    <row r="50" spans="1:13" x14ac:dyDescent="0.25">
      <c r="A50" s="325" t="s">
        <v>70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8"/>
    </row>
    <row r="51" spans="1:13" s="69" customFormat="1" ht="10.5" customHeight="1" x14ac:dyDescent="0.25">
      <c r="A51" s="323" t="s">
        <v>2</v>
      </c>
      <c r="B51" s="325" t="s">
        <v>3</v>
      </c>
      <c r="C51" s="320"/>
      <c r="D51" s="320"/>
      <c r="E51" s="320"/>
      <c r="F51" s="320"/>
      <c r="G51" s="326" t="s">
        <v>160</v>
      </c>
      <c r="H51" s="326"/>
      <c r="I51" s="326"/>
      <c r="J51" s="326"/>
      <c r="K51" s="326"/>
      <c r="L51" s="323" t="s">
        <v>4</v>
      </c>
      <c r="M51" s="323" t="s">
        <v>5</v>
      </c>
    </row>
    <row r="52" spans="1:13" s="69" customFormat="1" ht="18.75" customHeight="1" x14ac:dyDescent="0.25">
      <c r="A52" s="324"/>
      <c r="B52" s="70" t="s">
        <v>6</v>
      </c>
      <c r="C52" s="71" t="s">
        <v>120</v>
      </c>
      <c r="D52" s="71" t="s">
        <v>121</v>
      </c>
      <c r="E52" s="186" t="s">
        <v>9</v>
      </c>
      <c r="F52" s="71" t="s">
        <v>10</v>
      </c>
      <c r="G52" s="70" t="s">
        <v>6</v>
      </c>
      <c r="H52" s="71" t="s">
        <v>120</v>
      </c>
      <c r="I52" s="71" t="s">
        <v>121</v>
      </c>
      <c r="J52" s="71" t="s">
        <v>9</v>
      </c>
      <c r="K52" s="73" t="s">
        <v>10</v>
      </c>
      <c r="L52" s="324"/>
      <c r="M52" s="324"/>
    </row>
    <row r="53" spans="1:13" ht="11.25" customHeight="1" x14ac:dyDescent="0.25">
      <c r="A53" s="327" t="s">
        <v>11</v>
      </c>
      <c r="B53" s="327"/>
      <c r="C53" s="327"/>
      <c r="D53" s="327"/>
      <c r="E53" s="327"/>
      <c r="F53" s="327"/>
      <c r="G53" s="327"/>
      <c r="H53" s="323"/>
      <c r="I53" s="323"/>
      <c r="J53" s="323"/>
      <c r="K53" s="323"/>
      <c r="L53" s="327"/>
      <c r="M53" s="327"/>
    </row>
    <row r="54" spans="1:13" ht="12" customHeight="1" x14ac:dyDescent="0.25">
      <c r="A54" s="55" t="s">
        <v>71</v>
      </c>
      <c r="B54" s="99">
        <v>200</v>
      </c>
      <c r="C54" s="77">
        <v>13.53</v>
      </c>
      <c r="D54" s="77">
        <v>15.92</v>
      </c>
      <c r="E54" s="96">
        <v>34.11</v>
      </c>
      <c r="F54" s="77">
        <v>334.4</v>
      </c>
      <c r="G54" s="99">
        <v>220</v>
      </c>
      <c r="H54" s="77">
        <v>14.88</v>
      </c>
      <c r="I54" s="77">
        <v>17.510000000000002</v>
      </c>
      <c r="J54" s="77">
        <v>37.520000000000003</v>
      </c>
      <c r="K54" s="77">
        <v>367.84</v>
      </c>
      <c r="L54" s="117" t="s">
        <v>72</v>
      </c>
      <c r="M54" s="177" t="s">
        <v>73</v>
      </c>
    </row>
    <row r="55" spans="1:13" x14ac:dyDescent="0.2">
      <c r="A55" s="86" t="s">
        <v>74</v>
      </c>
      <c r="B55" s="64">
        <v>80</v>
      </c>
      <c r="C55" s="74">
        <v>5.82</v>
      </c>
      <c r="D55" s="74">
        <v>10.02</v>
      </c>
      <c r="E55" s="74">
        <v>35.130000000000003</v>
      </c>
      <c r="F55" s="74">
        <v>254.4</v>
      </c>
      <c r="G55" s="64">
        <v>100</v>
      </c>
      <c r="H55" s="74">
        <v>7.28</v>
      </c>
      <c r="I55" s="74">
        <v>12.52</v>
      </c>
      <c r="J55" s="74">
        <v>43.92</v>
      </c>
      <c r="K55" s="74">
        <v>318</v>
      </c>
      <c r="L55" s="74">
        <v>424</v>
      </c>
      <c r="M55" s="54" t="s">
        <v>75</v>
      </c>
    </row>
    <row r="56" spans="1:13" ht="10.5" customHeight="1" x14ac:dyDescent="0.25">
      <c r="A56" s="81" t="s">
        <v>54</v>
      </c>
      <c r="B56" s="74" t="s">
        <v>55</v>
      </c>
      <c r="C56" s="82">
        <v>0.13</v>
      </c>
      <c r="D56" s="82">
        <v>0.02</v>
      </c>
      <c r="E56" s="83">
        <v>15.2</v>
      </c>
      <c r="F56" s="82">
        <v>62</v>
      </c>
      <c r="G56" s="74" t="s">
        <v>55</v>
      </c>
      <c r="H56" s="82">
        <v>0.13</v>
      </c>
      <c r="I56" s="82">
        <v>0.02</v>
      </c>
      <c r="J56" s="82">
        <v>15.2</v>
      </c>
      <c r="K56" s="82">
        <v>62</v>
      </c>
      <c r="L56" s="84">
        <v>686</v>
      </c>
      <c r="M56" s="85" t="s">
        <v>56</v>
      </c>
    </row>
    <row r="57" spans="1:13" ht="12" customHeight="1" x14ac:dyDescent="0.25">
      <c r="A57" s="55" t="s">
        <v>95</v>
      </c>
      <c r="B57" s="64">
        <v>0</v>
      </c>
      <c r="C57" s="102">
        <v>0</v>
      </c>
      <c r="D57" s="102">
        <v>0</v>
      </c>
      <c r="E57" s="102">
        <v>0</v>
      </c>
      <c r="F57" s="102">
        <v>0</v>
      </c>
      <c r="G57" s="99">
        <v>200</v>
      </c>
      <c r="H57" s="102">
        <v>0.8</v>
      </c>
      <c r="I57" s="102">
        <v>0.8</v>
      </c>
      <c r="J57" s="102">
        <v>19.600000000000001</v>
      </c>
      <c r="K57" s="102">
        <v>94</v>
      </c>
      <c r="L57" s="80">
        <v>338</v>
      </c>
      <c r="M57" s="55" t="s">
        <v>96</v>
      </c>
    </row>
    <row r="58" spans="1:13" x14ac:dyDescent="0.25">
      <c r="A58" s="87" t="s">
        <v>25</v>
      </c>
      <c r="B58" s="90"/>
      <c r="C58" s="91">
        <f>SUM(C54:C57)</f>
        <v>19.48</v>
      </c>
      <c r="D58" s="91">
        <f t="shared" ref="D58:K58" si="3">SUM(D54:D57)</f>
        <v>25.959999999999997</v>
      </c>
      <c r="E58" s="101">
        <f t="shared" si="3"/>
        <v>84.440000000000012</v>
      </c>
      <c r="F58" s="91">
        <f t="shared" si="3"/>
        <v>650.79999999999995</v>
      </c>
      <c r="G58" s="91"/>
      <c r="H58" s="91">
        <f t="shared" si="3"/>
        <v>23.09</v>
      </c>
      <c r="I58" s="91">
        <f t="shared" si="3"/>
        <v>30.85</v>
      </c>
      <c r="J58" s="91">
        <f t="shared" si="3"/>
        <v>116.24000000000001</v>
      </c>
      <c r="K58" s="91">
        <f t="shared" si="3"/>
        <v>841.83999999999992</v>
      </c>
      <c r="L58" s="90"/>
      <c r="M58" s="55"/>
    </row>
    <row r="59" spans="1:13" x14ac:dyDescent="0.25">
      <c r="A59" s="325" t="s">
        <v>26</v>
      </c>
      <c r="B59" s="320"/>
      <c r="C59" s="321"/>
      <c r="D59" s="321"/>
      <c r="E59" s="321"/>
      <c r="F59" s="321"/>
      <c r="G59" s="320"/>
      <c r="H59" s="320"/>
      <c r="I59" s="320"/>
      <c r="J59" s="320"/>
      <c r="K59" s="320"/>
      <c r="L59" s="320"/>
      <c r="M59" s="328"/>
    </row>
    <row r="60" spans="1:13" ht="15" customHeight="1" x14ac:dyDescent="0.25">
      <c r="A60" s="86" t="s">
        <v>76</v>
      </c>
      <c r="B60" s="64" t="s">
        <v>28</v>
      </c>
      <c r="C60" s="74">
        <v>1.25</v>
      </c>
      <c r="D60" s="74">
        <v>5.4</v>
      </c>
      <c r="E60" s="75">
        <v>6.83</v>
      </c>
      <c r="F60" s="74">
        <v>80.22</v>
      </c>
      <c r="G60" s="82" t="s">
        <v>164</v>
      </c>
      <c r="H60" s="74">
        <v>1.51</v>
      </c>
      <c r="I60" s="74">
        <v>6.39</v>
      </c>
      <c r="J60" s="74">
        <v>7.99</v>
      </c>
      <c r="K60" s="74">
        <v>94.43</v>
      </c>
      <c r="L60" s="74" t="s">
        <v>77</v>
      </c>
      <c r="M60" s="78" t="s">
        <v>78</v>
      </c>
    </row>
    <row r="61" spans="1:13" ht="12" customHeight="1" x14ac:dyDescent="0.25">
      <c r="A61" s="94" t="s">
        <v>79</v>
      </c>
      <c r="B61" s="82">
        <v>90</v>
      </c>
      <c r="C61" s="74">
        <v>14.7</v>
      </c>
      <c r="D61" s="74">
        <f>12.3*0.9</f>
        <v>11.07</v>
      </c>
      <c r="E61" s="75">
        <v>12.95</v>
      </c>
      <c r="F61" s="75">
        <f>242.41*0.9</f>
        <v>218.16900000000001</v>
      </c>
      <c r="G61" s="82">
        <v>100</v>
      </c>
      <c r="H61" s="74">
        <v>16.32</v>
      </c>
      <c r="I61" s="74">
        <v>12.3</v>
      </c>
      <c r="J61" s="74">
        <v>14.38</v>
      </c>
      <c r="K61" s="74">
        <v>242.41</v>
      </c>
      <c r="L61" s="74" t="s">
        <v>80</v>
      </c>
      <c r="M61" s="78" t="s">
        <v>81</v>
      </c>
    </row>
    <row r="62" spans="1:13" ht="12.75" customHeight="1" x14ac:dyDescent="0.25">
      <c r="A62" s="78" t="s">
        <v>82</v>
      </c>
      <c r="B62" s="64">
        <v>150</v>
      </c>
      <c r="C62" s="102">
        <v>3.65</v>
      </c>
      <c r="D62" s="102">
        <v>5.37</v>
      </c>
      <c r="E62" s="103">
        <v>36.68</v>
      </c>
      <c r="F62" s="102">
        <v>209.7</v>
      </c>
      <c r="G62" s="104">
        <v>180</v>
      </c>
      <c r="H62" s="102">
        <v>4.38</v>
      </c>
      <c r="I62" s="102">
        <v>6.44</v>
      </c>
      <c r="J62" s="102">
        <v>44.02</v>
      </c>
      <c r="K62" s="102">
        <v>251.64</v>
      </c>
      <c r="L62" s="105" t="s">
        <v>83</v>
      </c>
      <c r="M62" s="81" t="s">
        <v>84</v>
      </c>
    </row>
    <row r="63" spans="1:13" ht="12.75" customHeight="1" x14ac:dyDescent="0.25">
      <c r="A63" s="113" t="s">
        <v>145</v>
      </c>
      <c r="B63" s="74">
        <v>20</v>
      </c>
      <c r="C63" s="74">
        <v>0.16</v>
      </c>
      <c r="D63" s="74">
        <v>0.02</v>
      </c>
      <c r="E63" s="75">
        <v>0.34</v>
      </c>
      <c r="F63" s="74">
        <v>2</v>
      </c>
      <c r="G63" s="74">
        <v>20</v>
      </c>
      <c r="H63" s="74">
        <v>0.16</v>
      </c>
      <c r="I63" s="74">
        <v>0.02</v>
      </c>
      <c r="J63" s="74">
        <v>0.34</v>
      </c>
      <c r="K63" s="74">
        <v>2</v>
      </c>
      <c r="L63" s="102">
        <v>70</v>
      </c>
      <c r="M63" s="78" t="s">
        <v>38</v>
      </c>
    </row>
    <row r="64" spans="1:13" ht="12.75" customHeight="1" x14ac:dyDescent="0.25">
      <c r="A64" s="98" t="s">
        <v>85</v>
      </c>
      <c r="B64" s="80">
        <v>200</v>
      </c>
      <c r="C64" s="181">
        <v>0.76</v>
      </c>
      <c r="D64" s="181">
        <v>0.04</v>
      </c>
      <c r="E64" s="185">
        <v>20.22</v>
      </c>
      <c r="F64" s="181">
        <v>85.51</v>
      </c>
      <c r="G64" s="80">
        <v>200</v>
      </c>
      <c r="H64" s="181">
        <v>0.76</v>
      </c>
      <c r="I64" s="181">
        <v>0.04</v>
      </c>
      <c r="J64" s="181">
        <v>20.22</v>
      </c>
      <c r="K64" s="181">
        <v>85.51</v>
      </c>
      <c r="L64" s="74" t="s">
        <v>86</v>
      </c>
      <c r="M64" s="78" t="s">
        <v>87</v>
      </c>
    </row>
    <row r="65" spans="1:13" x14ac:dyDescent="0.25">
      <c r="A65" s="86" t="s">
        <v>42</v>
      </c>
      <c r="B65" s="99">
        <v>40</v>
      </c>
      <c r="C65" s="77">
        <v>2.6</v>
      </c>
      <c r="D65" s="77">
        <v>0.4</v>
      </c>
      <c r="E65" s="77">
        <v>17.2</v>
      </c>
      <c r="F65" s="77">
        <v>85</v>
      </c>
      <c r="G65" s="107">
        <v>40</v>
      </c>
      <c r="H65" s="74">
        <v>2.6</v>
      </c>
      <c r="I65" s="74">
        <v>0.4</v>
      </c>
      <c r="J65" s="74">
        <v>17.2</v>
      </c>
      <c r="K65" s="74">
        <v>85</v>
      </c>
      <c r="L65" s="74" t="s">
        <v>43</v>
      </c>
      <c r="M65" s="55" t="s">
        <v>44</v>
      </c>
    </row>
    <row r="66" spans="1:13" x14ac:dyDescent="0.25">
      <c r="A66" s="86" t="s">
        <v>45</v>
      </c>
      <c r="B66" s="64">
        <v>40</v>
      </c>
      <c r="C66" s="74">
        <v>3.2</v>
      </c>
      <c r="D66" s="74">
        <v>0.4</v>
      </c>
      <c r="E66" s="74">
        <v>20.399999999999999</v>
      </c>
      <c r="F66" s="74">
        <v>100</v>
      </c>
      <c r="G66" s="80">
        <v>40</v>
      </c>
      <c r="H66" s="74">
        <v>3.2</v>
      </c>
      <c r="I66" s="74">
        <v>0.4</v>
      </c>
      <c r="J66" s="74">
        <v>20.399999999999999</v>
      </c>
      <c r="K66" s="74">
        <v>100</v>
      </c>
      <c r="L66" s="82" t="s">
        <v>43</v>
      </c>
      <c r="M66" s="78" t="s">
        <v>46</v>
      </c>
    </row>
    <row r="67" spans="1:13" x14ac:dyDescent="0.25">
      <c r="A67" s="87" t="s">
        <v>25</v>
      </c>
      <c r="B67" s="74"/>
      <c r="C67" s="101">
        <f>SUM(C60:C66)</f>
        <v>26.32</v>
      </c>
      <c r="D67" s="101">
        <f>SUM(D60:D66)</f>
        <v>22.699999999999996</v>
      </c>
      <c r="E67" s="101">
        <f>SUM(E60:E66)</f>
        <v>114.62</v>
      </c>
      <c r="F67" s="101">
        <f>SUM(F60:F66)</f>
        <v>780.59900000000005</v>
      </c>
      <c r="G67" s="191"/>
      <c r="H67" s="192">
        <f>SUM(H60:H66)</f>
        <v>28.930000000000003</v>
      </c>
      <c r="I67" s="192">
        <f>SUM(I60:I66)</f>
        <v>25.99</v>
      </c>
      <c r="J67" s="192">
        <f>SUM(J60:J66)</f>
        <v>124.55000000000001</v>
      </c>
      <c r="K67" s="192">
        <f>SUM(K60:K66)</f>
        <v>860.99</v>
      </c>
      <c r="L67" s="106"/>
      <c r="M67" s="55"/>
    </row>
    <row r="68" spans="1:13" x14ac:dyDescent="0.25">
      <c r="A68" s="325" t="s">
        <v>165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0"/>
      <c r="M68" s="328"/>
    </row>
    <row r="69" spans="1:13" x14ac:dyDescent="0.25">
      <c r="A69" s="55" t="s">
        <v>172</v>
      </c>
      <c r="B69" s="64">
        <v>80</v>
      </c>
      <c r="C69" s="193">
        <v>4.87</v>
      </c>
      <c r="D69" s="193">
        <v>14.76</v>
      </c>
      <c r="E69" s="193">
        <v>45.92</v>
      </c>
      <c r="F69" s="193">
        <v>336</v>
      </c>
      <c r="G69" s="117">
        <v>80</v>
      </c>
      <c r="H69" s="193">
        <v>4.87</v>
      </c>
      <c r="I69" s="193">
        <v>14.76</v>
      </c>
      <c r="J69" s="193">
        <v>45.92</v>
      </c>
      <c r="K69" s="193">
        <v>336</v>
      </c>
      <c r="L69" s="80">
        <v>446</v>
      </c>
      <c r="M69" s="78" t="s">
        <v>173</v>
      </c>
    </row>
    <row r="70" spans="1:13" ht="12" customHeight="1" x14ac:dyDescent="0.25">
      <c r="A70" s="55" t="s">
        <v>169</v>
      </c>
      <c r="B70" s="64">
        <v>0</v>
      </c>
      <c r="C70" s="102">
        <v>0</v>
      </c>
      <c r="D70" s="102">
        <v>0</v>
      </c>
      <c r="E70" s="103">
        <v>0</v>
      </c>
      <c r="F70" s="102">
        <v>0</v>
      </c>
      <c r="G70" s="99">
        <v>100</v>
      </c>
      <c r="H70" s="102">
        <v>0.04</v>
      </c>
      <c r="I70" s="102">
        <v>0.04</v>
      </c>
      <c r="J70" s="102">
        <v>9.8000000000000007</v>
      </c>
      <c r="K70" s="102">
        <v>47</v>
      </c>
      <c r="L70" s="80">
        <v>338</v>
      </c>
      <c r="M70" s="55" t="s">
        <v>96</v>
      </c>
    </row>
    <row r="71" spans="1:13" ht="10.5" customHeight="1" x14ac:dyDescent="0.25">
      <c r="A71" s="81" t="s">
        <v>54</v>
      </c>
      <c r="B71" s="74" t="s">
        <v>55</v>
      </c>
      <c r="C71" s="82">
        <v>0.13</v>
      </c>
      <c r="D71" s="82">
        <v>0.02</v>
      </c>
      <c r="E71" s="83">
        <v>15.2</v>
      </c>
      <c r="F71" s="82">
        <v>62</v>
      </c>
      <c r="G71" s="74" t="s">
        <v>55</v>
      </c>
      <c r="H71" s="82">
        <v>0.13</v>
      </c>
      <c r="I71" s="82">
        <v>0.02</v>
      </c>
      <c r="J71" s="82">
        <v>15.2</v>
      </c>
      <c r="K71" s="82">
        <v>62</v>
      </c>
      <c r="L71" s="84">
        <v>686</v>
      </c>
      <c r="M71" s="85" t="s">
        <v>56</v>
      </c>
    </row>
    <row r="72" spans="1:13" s="69" customFormat="1" x14ac:dyDescent="0.25">
      <c r="A72" s="87" t="s">
        <v>25</v>
      </c>
      <c r="B72" s="90"/>
      <c r="C72" s="91">
        <f>SUM(C69:C71)</f>
        <v>5</v>
      </c>
      <c r="D72" s="91">
        <f t="shared" ref="D72:K72" si="4">SUM(D69:D71)</f>
        <v>14.78</v>
      </c>
      <c r="E72" s="101">
        <f t="shared" si="4"/>
        <v>61.120000000000005</v>
      </c>
      <c r="F72" s="91">
        <f t="shared" si="4"/>
        <v>398</v>
      </c>
      <c r="G72" s="90"/>
      <c r="H72" s="91">
        <f t="shared" si="4"/>
        <v>5.04</v>
      </c>
      <c r="I72" s="91">
        <f t="shared" si="4"/>
        <v>14.819999999999999</v>
      </c>
      <c r="J72" s="91">
        <f t="shared" si="4"/>
        <v>70.92</v>
      </c>
      <c r="K72" s="91">
        <f t="shared" si="4"/>
        <v>445</v>
      </c>
      <c r="L72" s="90"/>
      <c r="M72" s="55"/>
    </row>
    <row r="73" spans="1:13" s="69" customFormat="1" x14ac:dyDescent="0.25">
      <c r="A73" s="87" t="s">
        <v>47</v>
      </c>
      <c r="B73" s="90"/>
      <c r="C73" s="91">
        <f>SUM(C58,C67,C72)</f>
        <v>50.8</v>
      </c>
      <c r="D73" s="91">
        <f>SUM(D58,D67,D72)</f>
        <v>63.44</v>
      </c>
      <c r="E73" s="101">
        <f>SUM(E58,E67,E72)</f>
        <v>260.18</v>
      </c>
      <c r="F73" s="91">
        <f>SUM(F58,F67,F72)</f>
        <v>1829.3989999999999</v>
      </c>
      <c r="G73" s="90"/>
      <c r="H73" s="91">
        <f>SUM(H58,H67,H72)</f>
        <v>57.06</v>
      </c>
      <c r="I73" s="91">
        <f>SUM(I58,I67,I72)</f>
        <v>71.66</v>
      </c>
      <c r="J73" s="91">
        <f>SUM(J58,J67,J72)</f>
        <v>311.71000000000004</v>
      </c>
      <c r="K73" s="91">
        <f>SUM(K58,K67,K72)</f>
        <v>2147.83</v>
      </c>
      <c r="L73" s="90"/>
      <c r="M73" s="55"/>
    </row>
    <row r="74" spans="1:13" x14ac:dyDescent="0.25">
      <c r="A74" s="319" t="s">
        <v>88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1"/>
      <c r="M74" s="322"/>
    </row>
    <row r="75" spans="1:13" s="69" customFormat="1" ht="10.5" customHeight="1" x14ac:dyDescent="0.25">
      <c r="A75" s="323" t="s">
        <v>2</v>
      </c>
      <c r="B75" s="325" t="s">
        <v>3</v>
      </c>
      <c r="C75" s="320"/>
      <c r="D75" s="320"/>
      <c r="E75" s="320"/>
      <c r="F75" s="320"/>
      <c r="G75" s="326" t="s">
        <v>160</v>
      </c>
      <c r="H75" s="326"/>
      <c r="I75" s="326"/>
      <c r="J75" s="326"/>
      <c r="K75" s="326"/>
      <c r="L75" s="323" t="s">
        <v>4</v>
      </c>
      <c r="M75" s="323" t="s">
        <v>5</v>
      </c>
    </row>
    <row r="76" spans="1:13" s="69" customFormat="1" ht="18.75" customHeight="1" x14ac:dyDescent="0.25">
      <c r="A76" s="324"/>
      <c r="B76" s="70" t="s">
        <v>6</v>
      </c>
      <c r="C76" s="71" t="s">
        <v>120</v>
      </c>
      <c r="D76" s="71" t="s">
        <v>121</v>
      </c>
      <c r="E76" s="186" t="s">
        <v>9</v>
      </c>
      <c r="F76" s="71" t="s">
        <v>10</v>
      </c>
      <c r="G76" s="70" t="s">
        <v>6</v>
      </c>
      <c r="H76" s="71" t="s">
        <v>120</v>
      </c>
      <c r="I76" s="71" t="s">
        <v>121</v>
      </c>
      <c r="J76" s="71" t="s">
        <v>9</v>
      </c>
      <c r="K76" s="73" t="s">
        <v>10</v>
      </c>
      <c r="L76" s="324"/>
      <c r="M76" s="324"/>
    </row>
    <row r="77" spans="1:13" ht="11.25" customHeight="1" x14ac:dyDescent="0.25">
      <c r="A77" s="327" t="s">
        <v>11</v>
      </c>
      <c r="B77" s="327"/>
      <c r="C77" s="323"/>
      <c r="D77" s="323"/>
      <c r="E77" s="323"/>
      <c r="F77" s="323"/>
      <c r="G77" s="327"/>
      <c r="H77" s="323"/>
      <c r="I77" s="323"/>
      <c r="J77" s="323"/>
      <c r="K77" s="323"/>
      <c r="L77" s="327"/>
      <c r="M77" s="327"/>
    </row>
    <row r="78" spans="1:13" ht="12" customHeight="1" x14ac:dyDescent="0.25">
      <c r="A78" s="55" t="s">
        <v>89</v>
      </c>
      <c r="B78" s="82">
        <v>120</v>
      </c>
      <c r="C78" s="74">
        <v>16.47</v>
      </c>
      <c r="D78" s="74">
        <v>6.98</v>
      </c>
      <c r="E78" s="74">
        <v>25.12</v>
      </c>
      <c r="F78" s="74">
        <v>233.1</v>
      </c>
      <c r="G78" s="99">
        <v>150</v>
      </c>
      <c r="H78" s="74">
        <v>20.59</v>
      </c>
      <c r="I78" s="74">
        <v>8.73</v>
      </c>
      <c r="J78" s="74">
        <v>31.4</v>
      </c>
      <c r="K78" s="74">
        <v>291.36</v>
      </c>
      <c r="L78" s="107" t="s">
        <v>90</v>
      </c>
      <c r="M78" s="55" t="s">
        <v>91</v>
      </c>
    </row>
    <row r="79" spans="1:13" ht="12" customHeight="1" x14ac:dyDescent="0.25">
      <c r="A79" s="55" t="s">
        <v>92</v>
      </c>
      <c r="B79" s="76">
        <v>30</v>
      </c>
      <c r="C79" s="108">
        <v>2.16</v>
      </c>
      <c r="D79" s="108">
        <v>2.5499999999999998</v>
      </c>
      <c r="E79" s="109">
        <v>16.649999999999999</v>
      </c>
      <c r="F79" s="108">
        <v>98.4</v>
      </c>
      <c r="G79" s="99">
        <v>50</v>
      </c>
      <c r="H79" s="102">
        <v>3.6</v>
      </c>
      <c r="I79" s="102">
        <v>4.25</v>
      </c>
      <c r="J79" s="102">
        <v>27.75</v>
      </c>
      <c r="K79" s="102">
        <v>164</v>
      </c>
      <c r="L79" s="116" t="s">
        <v>174</v>
      </c>
      <c r="M79" s="55" t="s">
        <v>94</v>
      </c>
    </row>
    <row r="80" spans="1:13" ht="12" customHeight="1" x14ac:dyDescent="0.25">
      <c r="A80" s="55" t="s">
        <v>95</v>
      </c>
      <c r="B80" s="64">
        <v>200</v>
      </c>
      <c r="C80" s="74">
        <v>0.8</v>
      </c>
      <c r="D80" s="74">
        <v>0.8</v>
      </c>
      <c r="E80" s="75">
        <v>19.600000000000001</v>
      </c>
      <c r="F80" s="74">
        <v>94</v>
      </c>
      <c r="G80" s="99">
        <v>200</v>
      </c>
      <c r="H80" s="102">
        <v>0.8</v>
      </c>
      <c r="I80" s="102">
        <v>0.8</v>
      </c>
      <c r="J80" s="102">
        <v>19.600000000000001</v>
      </c>
      <c r="K80" s="102">
        <v>94</v>
      </c>
      <c r="L80" s="80">
        <v>338</v>
      </c>
      <c r="M80" s="55" t="s">
        <v>96</v>
      </c>
    </row>
    <row r="81" spans="1:13" ht="10.5" customHeight="1" x14ac:dyDescent="0.25">
      <c r="A81" s="78" t="s">
        <v>22</v>
      </c>
      <c r="B81" s="84" t="s">
        <v>23</v>
      </c>
      <c r="C81" s="84">
        <v>7.0000000000000007E-2</v>
      </c>
      <c r="D81" s="84">
        <v>0.02</v>
      </c>
      <c r="E81" s="93">
        <v>15</v>
      </c>
      <c r="F81" s="84">
        <v>60</v>
      </c>
      <c r="G81" s="84" t="s">
        <v>23</v>
      </c>
      <c r="H81" s="84">
        <v>7.0000000000000007E-2</v>
      </c>
      <c r="I81" s="84">
        <v>0.02</v>
      </c>
      <c r="J81" s="84">
        <v>15</v>
      </c>
      <c r="K81" s="84">
        <v>60</v>
      </c>
      <c r="L81" s="84">
        <v>685</v>
      </c>
      <c r="M81" s="94" t="s">
        <v>24</v>
      </c>
    </row>
    <row r="82" spans="1:13" x14ac:dyDescent="0.25">
      <c r="A82" s="87" t="s">
        <v>25</v>
      </c>
      <c r="B82" s="90"/>
      <c r="C82" s="91">
        <f>SUM(C78:C81)</f>
        <v>19.5</v>
      </c>
      <c r="D82" s="91">
        <f>SUM(D78:D81)</f>
        <v>10.350000000000001</v>
      </c>
      <c r="E82" s="101">
        <f>SUM(E78:E81)</f>
        <v>76.37</v>
      </c>
      <c r="F82" s="91">
        <f>SUM(F78:F81)</f>
        <v>485.5</v>
      </c>
      <c r="G82" s="90"/>
      <c r="H82" s="91">
        <f>SUM(H78:H81)</f>
        <v>25.060000000000002</v>
      </c>
      <c r="I82" s="91">
        <f>SUM(I78:I81)</f>
        <v>13.8</v>
      </c>
      <c r="J82" s="91">
        <f>SUM(J78:J81)</f>
        <v>93.75</v>
      </c>
      <c r="K82" s="91">
        <f>SUM(K78:K81)</f>
        <v>609.36</v>
      </c>
      <c r="L82" s="90"/>
      <c r="M82" s="55"/>
    </row>
    <row r="83" spans="1:13" x14ac:dyDescent="0.25">
      <c r="A83" s="325" t="s">
        <v>26</v>
      </c>
      <c r="B83" s="320"/>
      <c r="C83" s="321"/>
      <c r="D83" s="321"/>
      <c r="E83" s="321"/>
      <c r="F83" s="321"/>
      <c r="G83" s="320"/>
      <c r="H83" s="321"/>
      <c r="I83" s="321"/>
      <c r="J83" s="321"/>
      <c r="K83" s="321"/>
      <c r="L83" s="320"/>
      <c r="M83" s="328"/>
    </row>
    <row r="84" spans="1:13" ht="12.75" customHeight="1" x14ac:dyDescent="0.25">
      <c r="A84" s="55" t="s">
        <v>241</v>
      </c>
      <c r="B84" s="99">
        <v>200</v>
      </c>
      <c r="C84" s="74">
        <v>4.4000000000000004</v>
      </c>
      <c r="D84" s="74">
        <v>4.2</v>
      </c>
      <c r="E84" s="75">
        <v>13.2</v>
      </c>
      <c r="F84" s="74">
        <v>118.6</v>
      </c>
      <c r="G84" s="107">
        <v>250</v>
      </c>
      <c r="H84" s="82">
        <v>5.49</v>
      </c>
      <c r="I84" s="82">
        <v>5.27</v>
      </c>
      <c r="J84" s="82">
        <v>16.54</v>
      </c>
      <c r="K84" s="82">
        <v>148.25</v>
      </c>
      <c r="L84" s="82" t="s">
        <v>242</v>
      </c>
      <c r="M84" s="55" t="s">
        <v>243</v>
      </c>
    </row>
    <row r="85" spans="1:13" x14ac:dyDescent="0.25">
      <c r="A85" s="55" t="s">
        <v>244</v>
      </c>
      <c r="B85" s="74">
        <v>90</v>
      </c>
      <c r="C85" s="74">
        <v>10.4</v>
      </c>
      <c r="D85" s="74">
        <v>12.6</v>
      </c>
      <c r="E85" s="74">
        <v>9.06</v>
      </c>
      <c r="F85" s="74">
        <v>207.09</v>
      </c>
      <c r="G85" s="74">
        <v>100</v>
      </c>
      <c r="H85" s="102">
        <v>11.63</v>
      </c>
      <c r="I85" s="102">
        <v>14.08</v>
      </c>
      <c r="J85" s="102">
        <v>10.08</v>
      </c>
      <c r="K85" s="102">
        <v>230.1</v>
      </c>
      <c r="L85" s="82" t="s">
        <v>245</v>
      </c>
      <c r="M85" s="55" t="s">
        <v>246</v>
      </c>
    </row>
    <row r="86" spans="1:13" x14ac:dyDescent="0.25">
      <c r="A86" s="78" t="s">
        <v>97</v>
      </c>
      <c r="B86" s="82">
        <v>150</v>
      </c>
      <c r="C86" s="108">
        <v>3.06</v>
      </c>
      <c r="D86" s="108">
        <v>4.8</v>
      </c>
      <c r="E86" s="109">
        <v>20.440000000000001</v>
      </c>
      <c r="F86" s="108">
        <v>137.25</v>
      </c>
      <c r="G86" s="84">
        <v>180</v>
      </c>
      <c r="H86" s="84">
        <v>3.68</v>
      </c>
      <c r="I86" s="84">
        <v>5.76</v>
      </c>
      <c r="J86" s="84">
        <v>24.53</v>
      </c>
      <c r="K86" s="84">
        <v>164.7</v>
      </c>
      <c r="L86" s="82">
        <v>312</v>
      </c>
      <c r="M86" s="78" t="s">
        <v>98</v>
      </c>
    </row>
    <row r="87" spans="1:13" ht="12.75" customHeight="1" x14ac:dyDescent="0.25">
      <c r="A87" s="86" t="s">
        <v>99</v>
      </c>
      <c r="B87" s="99">
        <v>30</v>
      </c>
      <c r="C87" s="74">
        <v>0.54</v>
      </c>
      <c r="D87" s="74">
        <v>0.03</v>
      </c>
      <c r="E87" s="75">
        <v>0.9</v>
      </c>
      <c r="F87" s="74">
        <v>6.9</v>
      </c>
      <c r="G87" s="102">
        <v>30</v>
      </c>
      <c r="H87" s="74">
        <v>0.54</v>
      </c>
      <c r="I87" s="74">
        <v>0.03</v>
      </c>
      <c r="J87" s="74">
        <v>0.9</v>
      </c>
      <c r="K87" s="74">
        <v>6.9</v>
      </c>
      <c r="L87" s="74" t="s">
        <v>100</v>
      </c>
      <c r="M87" s="78" t="s">
        <v>101</v>
      </c>
    </row>
    <row r="88" spans="1:13" ht="12" customHeight="1" x14ac:dyDescent="0.25">
      <c r="A88" s="55" t="s">
        <v>102</v>
      </c>
      <c r="B88" s="84">
        <v>200</v>
      </c>
      <c r="C88" s="102">
        <v>0.33</v>
      </c>
      <c r="D88" s="102">
        <v>0</v>
      </c>
      <c r="E88" s="103">
        <v>22.78</v>
      </c>
      <c r="F88" s="102">
        <v>94.44</v>
      </c>
      <c r="G88" s="84">
        <v>200</v>
      </c>
      <c r="H88" s="102">
        <v>0.33</v>
      </c>
      <c r="I88" s="102">
        <v>0</v>
      </c>
      <c r="J88" s="102">
        <v>22.78</v>
      </c>
      <c r="K88" s="102">
        <v>94.44</v>
      </c>
      <c r="L88" s="80" t="s">
        <v>103</v>
      </c>
      <c r="M88" s="78" t="s">
        <v>104</v>
      </c>
    </row>
    <row r="89" spans="1:13" x14ac:dyDescent="0.25">
      <c r="A89" s="86" t="s">
        <v>42</v>
      </c>
      <c r="B89" s="99">
        <v>40</v>
      </c>
      <c r="C89" s="77">
        <v>2.6</v>
      </c>
      <c r="D89" s="77">
        <v>0.4</v>
      </c>
      <c r="E89" s="77">
        <v>17.2</v>
      </c>
      <c r="F89" s="77">
        <v>85</v>
      </c>
      <c r="G89" s="107">
        <v>40</v>
      </c>
      <c r="H89" s="74">
        <v>2.6</v>
      </c>
      <c r="I89" s="74">
        <v>0.4</v>
      </c>
      <c r="J89" s="74">
        <v>17.2</v>
      </c>
      <c r="K89" s="74">
        <v>85</v>
      </c>
      <c r="L89" s="74" t="s">
        <v>43</v>
      </c>
      <c r="M89" s="55" t="s">
        <v>44</v>
      </c>
    </row>
    <row r="90" spans="1:13" x14ac:dyDescent="0.25">
      <c r="A90" s="86" t="s">
        <v>45</v>
      </c>
      <c r="B90" s="64">
        <v>40</v>
      </c>
      <c r="C90" s="74">
        <v>3.2</v>
      </c>
      <c r="D90" s="74">
        <v>0.4</v>
      </c>
      <c r="E90" s="74">
        <v>20.399999999999999</v>
      </c>
      <c r="F90" s="74">
        <v>100</v>
      </c>
      <c r="G90" s="80">
        <v>40</v>
      </c>
      <c r="H90" s="74">
        <v>3.2</v>
      </c>
      <c r="I90" s="74">
        <v>0.4</v>
      </c>
      <c r="J90" s="74">
        <v>20.399999999999999</v>
      </c>
      <c r="K90" s="74">
        <v>100</v>
      </c>
      <c r="L90" s="82" t="s">
        <v>43</v>
      </c>
      <c r="M90" s="78" t="s">
        <v>46</v>
      </c>
    </row>
    <row r="91" spans="1:13" x14ac:dyDescent="0.25">
      <c r="A91" s="87" t="s">
        <v>25</v>
      </c>
      <c r="B91" s="74"/>
      <c r="C91" s="91">
        <f>SUM(C84:C90)</f>
        <v>24.529999999999998</v>
      </c>
      <c r="D91" s="91">
        <f>SUM(D84:D90)</f>
        <v>22.43</v>
      </c>
      <c r="E91" s="101">
        <f>SUM(E84:E90)</f>
        <v>103.97999999999999</v>
      </c>
      <c r="F91" s="91">
        <f>SUM(F84:F90)</f>
        <v>749.28</v>
      </c>
      <c r="G91" s="90"/>
      <c r="H91" s="91">
        <f>SUM(H84:H90)</f>
        <v>27.47</v>
      </c>
      <c r="I91" s="91">
        <f>SUM(I84:I90)</f>
        <v>25.939999999999998</v>
      </c>
      <c r="J91" s="91">
        <f>SUM(J84:J90)</f>
        <v>112.43</v>
      </c>
      <c r="K91" s="91">
        <f>SUM(K84:K90)</f>
        <v>829.38999999999987</v>
      </c>
      <c r="L91" s="90"/>
      <c r="M91" s="55"/>
    </row>
    <row r="92" spans="1:13" x14ac:dyDescent="0.25">
      <c r="A92" s="325" t="s">
        <v>165</v>
      </c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2"/>
    </row>
    <row r="93" spans="1:13" x14ac:dyDescent="0.25">
      <c r="A93" s="78" t="s">
        <v>175</v>
      </c>
      <c r="B93" s="82">
        <v>100</v>
      </c>
      <c r="C93" s="74">
        <v>12.29</v>
      </c>
      <c r="D93" s="74">
        <v>7.3</v>
      </c>
      <c r="E93" s="75">
        <v>38.909999999999997</v>
      </c>
      <c r="F93" s="74">
        <v>269.33</v>
      </c>
      <c r="G93" s="82">
        <v>100</v>
      </c>
      <c r="H93" s="74">
        <v>12.29</v>
      </c>
      <c r="I93" s="74">
        <v>7.3</v>
      </c>
      <c r="J93" s="74">
        <v>38.909999999999997</v>
      </c>
      <c r="K93" s="74">
        <v>269.33</v>
      </c>
      <c r="L93" s="119" t="s">
        <v>176</v>
      </c>
      <c r="M93" s="78" t="s">
        <v>177</v>
      </c>
    </row>
    <row r="94" spans="1:13" ht="12" customHeight="1" x14ac:dyDescent="0.25">
      <c r="A94" s="55" t="s">
        <v>169</v>
      </c>
      <c r="B94" s="64">
        <v>0</v>
      </c>
      <c r="C94" s="189">
        <v>0</v>
      </c>
      <c r="D94" s="189">
        <v>0</v>
      </c>
      <c r="E94" s="190">
        <v>0</v>
      </c>
      <c r="F94" s="189">
        <v>0</v>
      </c>
      <c r="G94" s="99">
        <v>100</v>
      </c>
      <c r="H94" s="102">
        <v>0.04</v>
      </c>
      <c r="I94" s="102">
        <v>0.04</v>
      </c>
      <c r="J94" s="102">
        <v>9.8000000000000007</v>
      </c>
      <c r="K94" s="102">
        <v>47</v>
      </c>
      <c r="L94" s="80">
        <v>338</v>
      </c>
      <c r="M94" s="55" t="s">
        <v>96</v>
      </c>
    </row>
    <row r="95" spans="1:13" ht="11.25" customHeight="1" x14ac:dyDescent="0.2">
      <c r="A95" s="78" t="s">
        <v>178</v>
      </c>
      <c r="B95" s="104">
        <v>200</v>
      </c>
      <c r="C95" s="65">
        <v>5.4</v>
      </c>
      <c r="D95" s="65">
        <v>5</v>
      </c>
      <c r="E95" s="65">
        <v>21.6</v>
      </c>
      <c r="F95" s="65">
        <v>158</v>
      </c>
      <c r="G95" s="104">
        <v>200</v>
      </c>
      <c r="H95" s="65">
        <v>5.4</v>
      </c>
      <c r="I95" s="65">
        <v>5</v>
      </c>
      <c r="J95" s="65">
        <v>21.6</v>
      </c>
      <c r="K95" s="65">
        <v>158</v>
      </c>
      <c r="L95" s="84">
        <v>386</v>
      </c>
      <c r="M95" s="54" t="s">
        <v>179</v>
      </c>
    </row>
    <row r="96" spans="1:13" s="69" customFormat="1" ht="10.5" customHeight="1" x14ac:dyDescent="0.25">
      <c r="A96" s="87" t="s">
        <v>25</v>
      </c>
      <c r="B96" s="90"/>
      <c r="C96" s="88">
        <f>SUM(C93:C95)</f>
        <v>17.689999999999998</v>
      </c>
      <c r="D96" s="88">
        <f>SUM(D93:D95)</f>
        <v>12.3</v>
      </c>
      <c r="E96" s="89">
        <f>SUM(E93:E95)</f>
        <v>60.51</v>
      </c>
      <c r="F96" s="88">
        <f>SUM(F93:F95)</f>
        <v>427.33</v>
      </c>
      <c r="G96" s="90"/>
      <c r="H96" s="91">
        <f>SUM(H93:H95)</f>
        <v>17.729999999999997</v>
      </c>
      <c r="I96" s="91">
        <f>SUM(I93:I95)</f>
        <v>12.34</v>
      </c>
      <c r="J96" s="91">
        <f>SUM(J93:J95)</f>
        <v>70.31</v>
      </c>
      <c r="K96" s="91">
        <f>SUM(K93:K95)</f>
        <v>474.33</v>
      </c>
      <c r="L96" s="90"/>
      <c r="M96" s="55"/>
    </row>
    <row r="97" spans="1:13" s="69" customFormat="1" ht="11.25" customHeight="1" x14ac:dyDescent="0.25">
      <c r="A97" s="87" t="s">
        <v>47</v>
      </c>
      <c r="B97" s="90"/>
      <c r="C97" s="91">
        <f>SUM(C82,C91,C96)</f>
        <v>61.72</v>
      </c>
      <c r="D97" s="91">
        <f>SUM(D82,D91,D96)</f>
        <v>45.08</v>
      </c>
      <c r="E97" s="101">
        <f>SUM(E82,E91,E96)</f>
        <v>240.85999999999999</v>
      </c>
      <c r="F97" s="91">
        <f>SUM(F82,F91,F96)</f>
        <v>1662.11</v>
      </c>
      <c r="G97" s="90"/>
      <c r="H97" s="91">
        <f>SUM(H82,H91,H96)</f>
        <v>70.259999999999991</v>
      </c>
      <c r="I97" s="91">
        <f>SUM(I82,I91,I96)</f>
        <v>52.08</v>
      </c>
      <c r="J97" s="91">
        <f>SUM(J82,J91,J96)</f>
        <v>276.49</v>
      </c>
      <c r="K97" s="91">
        <f>SUM(K82,K91,K96)</f>
        <v>1913.08</v>
      </c>
      <c r="L97" s="90"/>
      <c r="M97" s="55"/>
    </row>
    <row r="98" spans="1:13" s="69" customFormat="1" ht="11.25" customHeight="1" x14ac:dyDescent="0.25">
      <c r="A98" s="194"/>
      <c r="B98" s="195"/>
      <c r="C98" s="196"/>
      <c r="D98" s="196"/>
      <c r="E98" s="197"/>
      <c r="F98" s="196"/>
      <c r="G98" s="195"/>
      <c r="H98" s="196"/>
      <c r="I98" s="196"/>
      <c r="J98" s="196"/>
      <c r="K98" s="196"/>
      <c r="L98" s="198"/>
      <c r="M98" s="199"/>
    </row>
    <row r="99" spans="1:13" x14ac:dyDescent="0.25">
      <c r="A99" s="329" t="s">
        <v>105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1"/>
      <c r="M99" s="332"/>
    </row>
    <row r="100" spans="1:13" s="69" customFormat="1" ht="10.5" customHeight="1" x14ac:dyDescent="0.25">
      <c r="A100" s="323" t="s">
        <v>2</v>
      </c>
      <c r="B100" s="325" t="s">
        <v>3</v>
      </c>
      <c r="C100" s="320"/>
      <c r="D100" s="320"/>
      <c r="E100" s="320"/>
      <c r="F100" s="320"/>
      <c r="G100" s="326" t="s">
        <v>160</v>
      </c>
      <c r="H100" s="326"/>
      <c r="I100" s="326"/>
      <c r="J100" s="326"/>
      <c r="K100" s="326"/>
      <c r="L100" s="323" t="s">
        <v>4</v>
      </c>
      <c r="M100" s="323" t="s">
        <v>5</v>
      </c>
    </row>
    <row r="101" spans="1:13" s="69" customFormat="1" ht="18.75" customHeight="1" x14ac:dyDescent="0.25">
      <c r="A101" s="324"/>
      <c r="B101" s="70" t="s">
        <v>6</v>
      </c>
      <c r="C101" s="71" t="s">
        <v>120</v>
      </c>
      <c r="D101" s="71" t="s">
        <v>121</v>
      </c>
      <c r="E101" s="186" t="s">
        <v>9</v>
      </c>
      <c r="F101" s="71" t="s">
        <v>10</v>
      </c>
      <c r="G101" s="70" t="s">
        <v>6</v>
      </c>
      <c r="H101" s="71" t="s">
        <v>120</v>
      </c>
      <c r="I101" s="71" t="s">
        <v>121</v>
      </c>
      <c r="J101" s="71" t="s">
        <v>9</v>
      </c>
      <c r="K101" s="73" t="s">
        <v>10</v>
      </c>
      <c r="L101" s="324"/>
      <c r="M101" s="324"/>
    </row>
    <row r="102" spans="1:13" ht="10.5" customHeight="1" x14ac:dyDescent="0.25">
      <c r="A102" s="327" t="s">
        <v>11</v>
      </c>
      <c r="B102" s="327"/>
      <c r="C102" s="327"/>
      <c r="D102" s="327"/>
      <c r="E102" s="327"/>
      <c r="F102" s="327"/>
      <c r="G102" s="327"/>
      <c r="H102" s="323"/>
      <c r="I102" s="323"/>
      <c r="J102" s="323"/>
      <c r="K102" s="323"/>
      <c r="L102" s="327"/>
      <c r="M102" s="327"/>
    </row>
    <row r="103" spans="1:13" ht="11.25" customHeight="1" x14ac:dyDescent="0.25">
      <c r="A103" s="78" t="s">
        <v>106</v>
      </c>
      <c r="B103" s="82">
        <v>90</v>
      </c>
      <c r="C103" s="75">
        <v>11.1</v>
      </c>
      <c r="D103" s="75">
        <v>14.26</v>
      </c>
      <c r="E103" s="74">
        <v>10.199999999999999</v>
      </c>
      <c r="F103" s="75">
        <v>215.87</v>
      </c>
      <c r="G103" s="64">
        <v>100</v>
      </c>
      <c r="H103" s="74">
        <v>12.3</v>
      </c>
      <c r="I103" s="74">
        <v>15.8</v>
      </c>
      <c r="J103" s="74">
        <v>11.3</v>
      </c>
      <c r="K103" s="74">
        <v>239.86</v>
      </c>
      <c r="L103" s="119" t="s">
        <v>107</v>
      </c>
      <c r="M103" s="55" t="s">
        <v>108</v>
      </c>
    </row>
    <row r="104" spans="1:13" s="122" customFormat="1" ht="10.5" customHeight="1" x14ac:dyDescent="0.25">
      <c r="A104" s="78" t="s">
        <v>82</v>
      </c>
      <c r="B104" s="64">
        <v>150</v>
      </c>
      <c r="C104" s="102">
        <v>3.65</v>
      </c>
      <c r="D104" s="102">
        <v>5.37</v>
      </c>
      <c r="E104" s="103">
        <v>36.68</v>
      </c>
      <c r="F104" s="102">
        <v>209.7</v>
      </c>
      <c r="G104" s="82">
        <v>180</v>
      </c>
      <c r="H104" s="102">
        <v>4.38</v>
      </c>
      <c r="I104" s="102">
        <v>6.44</v>
      </c>
      <c r="J104" s="102">
        <v>44.02</v>
      </c>
      <c r="K104" s="102">
        <v>251.64</v>
      </c>
      <c r="L104" s="183" t="s">
        <v>83</v>
      </c>
      <c r="M104" s="94" t="s">
        <v>109</v>
      </c>
    </row>
    <row r="105" spans="1:13" x14ac:dyDescent="0.25">
      <c r="A105" s="86" t="s">
        <v>45</v>
      </c>
      <c r="B105" s="82">
        <v>40</v>
      </c>
      <c r="C105" s="82">
        <f>1.6*2</f>
        <v>3.2</v>
      </c>
      <c r="D105" s="82">
        <f>0.2*2</f>
        <v>0.4</v>
      </c>
      <c r="E105" s="83">
        <f>10.2*2</f>
        <v>20.399999999999999</v>
      </c>
      <c r="F105" s="82">
        <v>100</v>
      </c>
      <c r="G105" s="82">
        <v>60</v>
      </c>
      <c r="H105" s="82">
        <v>4.8</v>
      </c>
      <c r="I105" s="82">
        <v>0.6</v>
      </c>
      <c r="J105" s="83">
        <v>30.6</v>
      </c>
      <c r="K105" s="82">
        <v>150</v>
      </c>
      <c r="L105" s="82" t="s">
        <v>43</v>
      </c>
      <c r="M105" s="78" t="s">
        <v>46</v>
      </c>
    </row>
    <row r="106" spans="1:13" ht="10.5" customHeight="1" x14ac:dyDescent="0.25">
      <c r="A106" s="81" t="s">
        <v>54</v>
      </c>
      <c r="B106" s="74" t="s">
        <v>55</v>
      </c>
      <c r="C106" s="82">
        <v>0.13</v>
      </c>
      <c r="D106" s="82">
        <v>0.02</v>
      </c>
      <c r="E106" s="83">
        <v>15.2</v>
      </c>
      <c r="F106" s="82">
        <v>62</v>
      </c>
      <c r="G106" s="74" t="s">
        <v>55</v>
      </c>
      <c r="H106" s="82">
        <v>0.13</v>
      </c>
      <c r="I106" s="82">
        <v>0.02</v>
      </c>
      <c r="J106" s="82">
        <v>15.2</v>
      </c>
      <c r="K106" s="82">
        <v>62</v>
      </c>
      <c r="L106" s="84">
        <v>686</v>
      </c>
      <c r="M106" s="85" t="s">
        <v>56</v>
      </c>
    </row>
    <row r="107" spans="1:13" x14ac:dyDescent="0.25">
      <c r="A107" s="87" t="s">
        <v>25</v>
      </c>
      <c r="B107" s="90"/>
      <c r="C107" s="101">
        <f>SUM(C103:C106)</f>
        <v>18.079999999999998</v>
      </c>
      <c r="D107" s="101">
        <f>SUM(D103:D106)</f>
        <v>20.049999999999997</v>
      </c>
      <c r="E107" s="101">
        <f>SUM(E103:E106)</f>
        <v>82.48</v>
      </c>
      <c r="F107" s="101">
        <f>SUM(F103:F106)</f>
        <v>587.56999999999994</v>
      </c>
      <c r="G107" s="90"/>
      <c r="H107" s="101">
        <f>SUM(H103:H106)</f>
        <v>21.61</v>
      </c>
      <c r="I107" s="101">
        <f>SUM(I103:I106)</f>
        <v>22.860000000000003</v>
      </c>
      <c r="J107" s="101">
        <f>SUM(J103:J106)</f>
        <v>101.12000000000002</v>
      </c>
      <c r="K107" s="101">
        <f>SUM(K103:K106)</f>
        <v>703.5</v>
      </c>
      <c r="L107" s="90"/>
      <c r="M107" s="55"/>
    </row>
    <row r="108" spans="1:13" x14ac:dyDescent="0.25">
      <c r="A108" s="325" t="s">
        <v>26</v>
      </c>
      <c r="B108" s="320"/>
      <c r="C108" s="321"/>
      <c r="D108" s="321"/>
      <c r="E108" s="321"/>
      <c r="F108" s="321"/>
      <c r="G108" s="321"/>
      <c r="H108" s="321"/>
      <c r="I108" s="321"/>
      <c r="J108" s="321"/>
      <c r="K108" s="321"/>
      <c r="L108" s="320"/>
      <c r="M108" s="328"/>
    </row>
    <row r="109" spans="1:13" ht="14.25" customHeight="1" x14ac:dyDescent="0.25">
      <c r="A109" s="55" t="s">
        <v>110</v>
      </c>
      <c r="B109" s="95" t="s">
        <v>28</v>
      </c>
      <c r="C109" s="74">
        <v>1.44</v>
      </c>
      <c r="D109" s="74">
        <v>5.34</v>
      </c>
      <c r="E109" s="75">
        <v>9.3800000000000008</v>
      </c>
      <c r="F109" s="74">
        <v>91.98</v>
      </c>
      <c r="G109" s="110" t="s">
        <v>164</v>
      </c>
      <c r="H109" s="77">
        <v>1.74</v>
      </c>
      <c r="I109" s="77">
        <v>6.33</v>
      </c>
      <c r="J109" s="77">
        <v>11.16</v>
      </c>
      <c r="K109" s="77">
        <v>111.14</v>
      </c>
      <c r="L109" s="111" t="s">
        <v>111</v>
      </c>
      <c r="M109" s="112" t="s">
        <v>112</v>
      </c>
    </row>
    <row r="110" spans="1:13" x14ac:dyDescent="0.25">
      <c r="A110" s="200" t="s">
        <v>113</v>
      </c>
      <c r="B110" s="99">
        <v>130</v>
      </c>
      <c r="C110" s="102">
        <v>21.88</v>
      </c>
      <c r="D110" s="102">
        <v>8.57</v>
      </c>
      <c r="E110" s="103">
        <v>4.63</v>
      </c>
      <c r="F110" s="102">
        <v>180.83</v>
      </c>
      <c r="G110" s="74">
        <v>150</v>
      </c>
      <c r="H110" s="74">
        <v>25.02</v>
      </c>
      <c r="I110" s="74">
        <v>9.7799999999999994</v>
      </c>
      <c r="J110" s="74">
        <v>5.56</v>
      </c>
      <c r="K110" s="74">
        <v>208.26</v>
      </c>
      <c r="L110" s="80" t="s">
        <v>114</v>
      </c>
      <c r="M110" s="78" t="s">
        <v>115</v>
      </c>
    </row>
    <row r="111" spans="1:13" x14ac:dyDescent="0.25">
      <c r="A111" s="55" t="s">
        <v>116</v>
      </c>
      <c r="B111" s="82">
        <v>150</v>
      </c>
      <c r="C111" s="82">
        <v>5.52</v>
      </c>
      <c r="D111" s="82">
        <v>4.51</v>
      </c>
      <c r="E111" s="83">
        <v>26.45</v>
      </c>
      <c r="F111" s="82">
        <v>168.45</v>
      </c>
      <c r="G111" s="82">
        <v>180</v>
      </c>
      <c r="H111" s="74">
        <v>6.62</v>
      </c>
      <c r="I111" s="74">
        <v>5.42</v>
      </c>
      <c r="J111" s="74">
        <v>31.73</v>
      </c>
      <c r="K111" s="74">
        <v>202.14</v>
      </c>
      <c r="L111" s="80" t="s">
        <v>35</v>
      </c>
      <c r="M111" s="55" t="s">
        <v>36</v>
      </c>
    </row>
    <row r="112" spans="1:13" x14ac:dyDescent="0.25">
      <c r="A112" s="81" t="s">
        <v>117</v>
      </c>
      <c r="B112" s="84">
        <v>200</v>
      </c>
      <c r="C112" s="108">
        <v>0.6</v>
      </c>
      <c r="D112" s="108">
        <v>0.4</v>
      </c>
      <c r="E112" s="109">
        <v>32.6</v>
      </c>
      <c r="F112" s="108">
        <v>136.4</v>
      </c>
      <c r="G112" s="84">
        <v>200</v>
      </c>
      <c r="H112" s="108">
        <v>0.6</v>
      </c>
      <c r="I112" s="108">
        <v>0.4</v>
      </c>
      <c r="J112" s="108">
        <v>32.6</v>
      </c>
      <c r="K112" s="108">
        <v>136.4</v>
      </c>
      <c r="L112" s="84">
        <v>389</v>
      </c>
      <c r="M112" s="130" t="s">
        <v>118</v>
      </c>
    </row>
    <row r="113" spans="1:13" x14ac:dyDescent="0.25">
      <c r="A113" s="86" t="s">
        <v>42</v>
      </c>
      <c r="B113" s="99">
        <v>40</v>
      </c>
      <c r="C113" s="77">
        <v>2.6</v>
      </c>
      <c r="D113" s="77">
        <v>0.4</v>
      </c>
      <c r="E113" s="77">
        <v>17.2</v>
      </c>
      <c r="F113" s="77">
        <v>85</v>
      </c>
      <c r="G113" s="107">
        <v>40</v>
      </c>
      <c r="H113" s="74">
        <v>2.6</v>
      </c>
      <c r="I113" s="74">
        <v>0.4</v>
      </c>
      <c r="J113" s="74">
        <v>17.2</v>
      </c>
      <c r="K113" s="74">
        <v>85</v>
      </c>
      <c r="L113" s="74" t="s">
        <v>43</v>
      </c>
      <c r="M113" s="55" t="s">
        <v>44</v>
      </c>
    </row>
    <row r="114" spans="1:13" x14ac:dyDescent="0.25">
      <c r="A114" s="86" t="s">
        <v>45</v>
      </c>
      <c r="B114" s="64">
        <v>40</v>
      </c>
      <c r="C114" s="74">
        <v>3.2</v>
      </c>
      <c r="D114" s="74">
        <v>0.4</v>
      </c>
      <c r="E114" s="74">
        <v>20.399999999999999</v>
      </c>
      <c r="F114" s="74">
        <v>100</v>
      </c>
      <c r="G114" s="80">
        <v>40</v>
      </c>
      <c r="H114" s="74">
        <v>3.2</v>
      </c>
      <c r="I114" s="74">
        <v>0.4</v>
      </c>
      <c r="J114" s="74">
        <v>20.399999999999999</v>
      </c>
      <c r="K114" s="74">
        <v>100</v>
      </c>
      <c r="L114" s="82" t="s">
        <v>43</v>
      </c>
      <c r="M114" s="78" t="s">
        <v>46</v>
      </c>
    </row>
    <row r="115" spans="1:13" x14ac:dyDescent="0.25">
      <c r="A115" s="87" t="s">
        <v>25</v>
      </c>
      <c r="B115" s="74"/>
      <c r="C115" s="91">
        <f>SUM(C109:C114)</f>
        <v>35.24</v>
      </c>
      <c r="D115" s="91">
        <f t="shared" ref="D115:K115" si="5">SUM(D109:D114)</f>
        <v>19.619999999999997</v>
      </c>
      <c r="E115" s="101">
        <f t="shared" si="5"/>
        <v>110.66</v>
      </c>
      <c r="F115" s="91">
        <f t="shared" si="5"/>
        <v>762.66</v>
      </c>
      <c r="G115" s="90"/>
      <c r="H115" s="91">
        <f t="shared" si="5"/>
        <v>39.78</v>
      </c>
      <c r="I115" s="91">
        <f t="shared" si="5"/>
        <v>22.729999999999997</v>
      </c>
      <c r="J115" s="91">
        <f t="shared" si="5"/>
        <v>118.65</v>
      </c>
      <c r="K115" s="91">
        <f t="shared" si="5"/>
        <v>842.93999999999994</v>
      </c>
      <c r="L115" s="90"/>
      <c r="M115" s="55"/>
    </row>
    <row r="116" spans="1:13" x14ac:dyDescent="0.25">
      <c r="A116" s="325" t="s">
        <v>165</v>
      </c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2"/>
    </row>
    <row r="117" spans="1:13" x14ac:dyDescent="0.25">
      <c r="A117" s="81" t="s">
        <v>180</v>
      </c>
      <c r="B117" s="64">
        <v>80</v>
      </c>
      <c r="C117" s="74">
        <v>8.2200000000000006</v>
      </c>
      <c r="D117" s="74">
        <v>10.3</v>
      </c>
      <c r="E117" s="75">
        <v>21.86</v>
      </c>
      <c r="F117" s="74">
        <v>212.8</v>
      </c>
      <c r="G117" s="64">
        <v>80</v>
      </c>
      <c r="H117" s="74">
        <v>8.2200000000000006</v>
      </c>
      <c r="I117" s="74">
        <v>10.3</v>
      </c>
      <c r="J117" s="74">
        <v>21.86</v>
      </c>
      <c r="K117" s="74">
        <v>212.8</v>
      </c>
      <c r="L117" s="82">
        <v>420</v>
      </c>
      <c r="M117" s="78" t="s">
        <v>181</v>
      </c>
    </row>
    <row r="118" spans="1:13" ht="12" customHeight="1" x14ac:dyDescent="0.25">
      <c r="A118" s="55" t="s">
        <v>169</v>
      </c>
      <c r="B118" s="64">
        <v>0</v>
      </c>
      <c r="C118" s="102">
        <v>0</v>
      </c>
      <c r="D118" s="102">
        <v>0</v>
      </c>
      <c r="E118" s="103">
        <v>0</v>
      </c>
      <c r="F118" s="102">
        <v>0</v>
      </c>
      <c r="G118" s="99">
        <v>100</v>
      </c>
      <c r="H118" s="102">
        <v>0.04</v>
      </c>
      <c r="I118" s="102">
        <v>0.04</v>
      </c>
      <c r="J118" s="102">
        <v>9.8000000000000007</v>
      </c>
      <c r="K118" s="102">
        <v>47</v>
      </c>
      <c r="L118" s="80">
        <v>338</v>
      </c>
      <c r="M118" s="55" t="s">
        <v>96</v>
      </c>
    </row>
    <row r="119" spans="1:13" ht="10.5" customHeight="1" x14ac:dyDescent="0.25">
      <c r="A119" s="81" t="s">
        <v>54</v>
      </c>
      <c r="B119" s="82" t="s">
        <v>55</v>
      </c>
      <c r="C119" s="82">
        <v>0.13</v>
      </c>
      <c r="D119" s="82">
        <v>0.02</v>
      </c>
      <c r="E119" s="83">
        <v>15.2</v>
      </c>
      <c r="F119" s="82">
        <v>62</v>
      </c>
      <c r="G119" s="82" t="s">
        <v>55</v>
      </c>
      <c r="H119" s="84">
        <v>0.13</v>
      </c>
      <c r="I119" s="84">
        <v>0.02</v>
      </c>
      <c r="J119" s="84">
        <v>15.2</v>
      </c>
      <c r="K119" s="84">
        <v>62</v>
      </c>
      <c r="L119" s="82">
        <v>686</v>
      </c>
      <c r="M119" s="86" t="s">
        <v>56</v>
      </c>
    </row>
    <row r="120" spans="1:13" s="69" customFormat="1" x14ac:dyDescent="0.25">
      <c r="A120" s="87" t="s">
        <v>25</v>
      </c>
      <c r="B120" s="90"/>
      <c r="C120" s="91">
        <f>SUM(C117:C119)</f>
        <v>8.3500000000000014</v>
      </c>
      <c r="D120" s="91">
        <f t="shared" ref="D120:K120" si="6">SUM(D117:D119)</f>
        <v>10.32</v>
      </c>
      <c r="E120" s="101">
        <f t="shared" si="6"/>
        <v>37.06</v>
      </c>
      <c r="F120" s="91">
        <f t="shared" si="6"/>
        <v>274.8</v>
      </c>
      <c r="G120" s="90"/>
      <c r="H120" s="91">
        <f t="shared" si="6"/>
        <v>8.39</v>
      </c>
      <c r="I120" s="91">
        <f t="shared" si="6"/>
        <v>10.36</v>
      </c>
      <c r="J120" s="91">
        <f t="shared" si="6"/>
        <v>46.86</v>
      </c>
      <c r="K120" s="91">
        <f t="shared" si="6"/>
        <v>321.8</v>
      </c>
      <c r="L120" s="90"/>
      <c r="M120" s="55"/>
    </row>
    <row r="121" spans="1:13" s="69" customFormat="1" x14ac:dyDescent="0.25">
      <c r="A121" s="87" t="s">
        <v>47</v>
      </c>
      <c r="B121" s="90"/>
      <c r="C121" s="91">
        <f>SUM(C107,C115,C120)</f>
        <v>61.67</v>
      </c>
      <c r="D121" s="91">
        <f>SUM(D107,D115,D120)</f>
        <v>49.989999999999995</v>
      </c>
      <c r="E121" s="101">
        <f>SUM(E107,E115,E120)</f>
        <v>230.2</v>
      </c>
      <c r="F121" s="91">
        <f>SUM(F107,F115,F120)</f>
        <v>1625.03</v>
      </c>
      <c r="G121" s="90"/>
      <c r="H121" s="91">
        <f>SUM(H107,H115,H120)</f>
        <v>69.78</v>
      </c>
      <c r="I121" s="91">
        <f>SUM(I107,I115,I120)</f>
        <v>55.95</v>
      </c>
      <c r="J121" s="91">
        <f>SUM(J107,J115,J120)</f>
        <v>266.63000000000005</v>
      </c>
      <c r="K121" s="91">
        <f>SUM(K107,K115,K120)</f>
        <v>1868.24</v>
      </c>
      <c r="L121" s="90"/>
      <c r="M121" s="55"/>
    </row>
    <row r="122" spans="1:13" x14ac:dyDescent="0.25">
      <c r="A122" s="329" t="s">
        <v>119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1"/>
      <c r="M122" s="332"/>
    </row>
    <row r="123" spans="1:13" s="69" customFormat="1" ht="10.5" customHeight="1" x14ac:dyDescent="0.25">
      <c r="A123" s="323" t="s">
        <v>2</v>
      </c>
      <c r="B123" s="325" t="s">
        <v>3</v>
      </c>
      <c r="C123" s="320"/>
      <c r="D123" s="320"/>
      <c r="E123" s="320"/>
      <c r="F123" s="320"/>
      <c r="G123" s="326" t="s">
        <v>160</v>
      </c>
      <c r="H123" s="326"/>
      <c r="I123" s="326"/>
      <c r="J123" s="326"/>
      <c r="K123" s="326"/>
      <c r="L123" s="323" t="s">
        <v>4</v>
      </c>
      <c r="M123" s="323" t="s">
        <v>5</v>
      </c>
    </row>
    <row r="124" spans="1:13" s="69" customFormat="1" ht="18.75" customHeight="1" x14ac:dyDescent="0.25">
      <c r="A124" s="324"/>
      <c r="B124" s="70" t="s">
        <v>6</v>
      </c>
      <c r="C124" s="71" t="s">
        <v>120</v>
      </c>
      <c r="D124" s="71" t="s">
        <v>121</v>
      </c>
      <c r="E124" s="186" t="s">
        <v>9</v>
      </c>
      <c r="F124" s="71" t="s">
        <v>10</v>
      </c>
      <c r="G124" s="70" t="s">
        <v>6</v>
      </c>
      <c r="H124" s="71" t="s">
        <v>120</v>
      </c>
      <c r="I124" s="71" t="s">
        <v>121</v>
      </c>
      <c r="J124" s="71" t="s">
        <v>9</v>
      </c>
      <c r="K124" s="73" t="s">
        <v>10</v>
      </c>
      <c r="L124" s="324"/>
      <c r="M124" s="324"/>
    </row>
    <row r="125" spans="1:13" ht="12" customHeight="1" x14ac:dyDescent="0.25">
      <c r="A125" s="327" t="s">
        <v>11</v>
      </c>
      <c r="B125" s="327"/>
      <c r="C125" s="327"/>
      <c r="D125" s="327"/>
      <c r="E125" s="327"/>
      <c r="F125" s="327"/>
      <c r="G125" s="327"/>
      <c r="H125" s="323"/>
      <c r="I125" s="323"/>
      <c r="J125" s="323"/>
      <c r="K125" s="323"/>
      <c r="L125" s="327"/>
      <c r="M125" s="327"/>
    </row>
    <row r="126" spans="1:13" ht="16.5" customHeight="1" x14ac:dyDescent="0.25">
      <c r="A126" s="200" t="s">
        <v>123</v>
      </c>
      <c r="B126" s="74" t="s">
        <v>13</v>
      </c>
      <c r="C126" s="74">
        <v>8.6</v>
      </c>
      <c r="D126" s="74">
        <v>7.46</v>
      </c>
      <c r="E126" s="75">
        <v>44.26</v>
      </c>
      <c r="F126" s="74">
        <v>279</v>
      </c>
      <c r="G126" s="99" t="s">
        <v>161</v>
      </c>
      <c r="H126" s="77">
        <v>10.34</v>
      </c>
      <c r="I126" s="77">
        <v>13.27</v>
      </c>
      <c r="J126" s="77">
        <v>53.18</v>
      </c>
      <c r="K126" s="77">
        <v>374.4</v>
      </c>
      <c r="L126" s="107" t="s">
        <v>182</v>
      </c>
      <c r="M126" s="184" t="s">
        <v>125</v>
      </c>
    </row>
    <row r="127" spans="1:13" ht="12.75" customHeight="1" x14ac:dyDescent="0.25">
      <c r="A127" s="78" t="s">
        <v>126</v>
      </c>
      <c r="B127" s="64">
        <v>75</v>
      </c>
      <c r="C127" s="185">
        <v>9.59</v>
      </c>
      <c r="D127" s="181">
        <f>8.48/60*75</f>
        <v>10.6</v>
      </c>
      <c r="E127" s="185">
        <f>22.58/60*75</f>
        <v>28.224999999999998</v>
      </c>
      <c r="F127" s="181">
        <f>199.8/60*75</f>
        <v>249.75</v>
      </c>
      <c r="G127" s="64">
        <v>100</v>
      </c>
      <c r="H127" s="65">
        <v>12.78</v>
      </c>
      <c r="I127" s="65">
        <v>14.16</v>
      </c>
      <c r="J127" s="65">
        <v>37.659999999999997</v>
      </c>
      <c r="K127" s="65">
        <v>333</v>
      </c>
      <c r="L127" s="119" t="s">
        <v>183</v>
      </c>
      <c r="M127" s="55" t="s">
        <v>128</v>
      </c>
    </row>
    <row r="128" spans="1:13" ht="12" customHeight="1" x14ac:dyDescent="0.25">
      <c r="A128" s="81" t="s">
        <v>54</v>
      </c>
      <c r="B128" s="82" t="s">
        <v>55</v>
      </c>
      <c r="C128" s="82">
        <v>0.13</v>
      </c>
      <c r="D128" s="82">
        <v>0.02</v>
      </c>
      <c r="E128" s="83">
        <v>15.2</v>
      </c>
      <c r="F128" s="82">
        <v>62</v>
      </c>
      <c r="G128" s="82" t="s">
        <v>55</v>
      </c>
      <c r="H128" s="84">
        <v>0.13</v>
      </c>
      <c r="I128" s="84">
        <v>0.02</v>
      </c>
      <c r="J128" s="84">
        <v>15.2</v>
      </c>
      <c r="K128" s="84">
        <v>62</v>
      </c>
      <c r="L128" s="84">
        <v>686</v>
      </c>
      <c r="M128" s="85" t="s">
        <v>56</v>
      </c>
    </row>
    <row r="129" spans="1:13" x14ac:dyDescent="0.25">
      <c r="A129" s="87" t="s">
        <v>25</v>
      </c>
      <c r="B129" s="90"/>
      <c r="C129" s="91">
        <f>SUM(C126:C128)</f>
        <v>18.319999999999997</v>
      </c>
      <c r="D129" s="91">
        <f>SUM(D126:D128)</f>
        <v>18.079999999999998</v>
      </c>
      <c r="E129" s="101">
        <f>SUM(E126:E128)</f>
        <v>87.685000000000002</v>
      </c>
      <c r="F129" s="91">
        <f>SUM(F126:F128)</f>
        <v>590.75</v>
      </c>
      <c r="G129" s="90"/>
      <c r="H129" s="91">
        <f>SUM(H126:H128)</f>
        <v>23.249999999999996</v>
      </c>
      <c r="I129" s="91">
        <f>SUM(I126:I128)</f>
        <v>27.45</v>
      </c>
      <c r="J129" s="91">
        <f>SUM(J126:J128)</f>
        <v>106.04</v>
      </c>
      <c r="K129" s="91">
        <f>SUM(K126:K128)</f>
        <v>769.4</v>
      </c>
      <c r="L129" s="90"/>
      <c r="M129" s="55"/>
    </row>
    <row r="130" spans="1:13" x14ac:dyDescent="0.25">
      <c r="A130" s="326" t="s">
        <v>26</v>
      </c>
      <c r="B130" s="326"/>
      <c r="C130" s="333"/>
      <c r="D130" s="333"/>
      <c r="E130" s="333"/>
      <c r="F130" s="333"/>
      <c r="G130" s="326"/>
      <c r="H130" s="326"/>
      <c r="I130" s="326"/>
      <c r="J130" s="326"/>
      <c r="K130" s="326"/>
      <c r="L130" s="326"/>
      <c r="M130" s="326"/>
    </row>
    <row r="131" spans="1:13" ht="14.25" customHeight="1" x14ac:dyDescent="0.25">
      <c r="A131" s="55" t="s">
        <v>129</v>
      </c>
      <c r="B131" s="95" t="s">
        <v>28</v>
      </c>
      <c r="C131" s="77">
        <v>3.7</v>
      </c>
      <c r="D131" s="77">
        <v>3.38</v>
      </c>
      <c r="E131" s="96">
        <v>14.01</v>
      </c>
      <c r="F131" s="77">
        <v>103.62</v>
      </c>
      <c r="G131" s="110" t="s">
        <v>164</v>
      </c>
      <c r="H131" s="74">
        <v>4.1399999999999997</v>
      </c>
      <c r="I131" s="74">
        <v>3.93</v>
      </c>
      <c r="J131" s="74">
        <v>17.239999999999998</v>
      </c>
      <c r="K131" s="74">
        <v>124.62</v>
      </c>
      <c r="L131" s="111" t="s">
        <v>130</v>
      </c>
      <c r="M131" s="78" t="s">
        <v>131</v>
      </c>
    </row>
    <row r="132" spans="1:13" ht="12" customHeight="1" x14ac:dyDescent="0.25">
      <c r="A132" s="113" t="s">
        <v>132</v>
      </c>
      <c r="B132" s="74">
        <v>90</v>
      </c>
      <c r="C132" s="75">
        <f>13.02*0.9</f>
        <v>11.718</v>
      </c>
      <c r="D132" s="75">
        <f>17.48*0.9</f>
        <v>15.732000000000001</v>
      </c>
      <c r="E132" s="75">
        <f>13.37*0.9</f>
        <v>12.032999999999999</v>
      </c>
      <c r="F132" s="74">
        <f>265*0.9</f>
        <v>238.5</v>
      </c>
      <c r="G132" s="74">
        <v>100</v>
      </c>
      <c r="H132" s="74">
        <v>13.02</v>
      </c>
      <c r="I132" s="74">
        <v>17.48</v>
      </c>
      <c r="J132" s="74">
        <v>13.37</v>
      </c>
      <c r="K132" s="74">
        <v>265</v>
      </c>
      <c r="L132" s="107" t="s">
        <v>133</v>
      </c>
      <c r="M132" s="78" t="s">
        <v>134</v>
      </c>
    </row>
    <row r="133" spans="1:13" x14ac:dyDescent="0.25">
      <c r="A133" s="55" t="s">
        <v>135</v>
      </c>
      <c r="B133" s="99">
        <v>150</v>
      </c>
      <c r="C133" s="74">
        <v>2.6</v>
      </c>
      <c r="D133" s="74">
        <v>11.8</v>
      </c>
      <c r="E133" s="75">
        <v>12.81</v>
      </c>
      <c r="F133" s="74">
        <v>163.5</v>
      </c>
      <c r="G133" s="84">
        <v>180</v>
      </c>
      <c r="H133" s="84">
        <v>3.1</v>
      </c>
      <c r="I133" s="84">
        <v>13.3</v>
      </c>
      <c r="J133" s="84">
        <v>15.37</v>
      </c>
      <c r="K133" s="84">
        <v>196.2</v>
      </c>
      <c r="L133" s="82">
        <v>541</v>
      </c>
      <c r="M133" s="78" t="s">
        <v>136</v>
      </c>
    </row>
    <row r="134" spans="1:13" ht="12" customHeight="1" x14ac:dyDescent="0.25">
      <c r="A134" s="55" t="s">
        <v>137</v>
      </c>
      <c r="B134" s="82">
        <v>200</v>
      </c>
      <c r="C134" s="84">
        <v>0</v>
      </c>
      <c r="D134" s="84">
        <v>0</v>
      </c>
      <c r="E134" s="114">
        <v>19.97</v>
      </c>
      <c r="F134" s="84">
        <v>76</v>
      </c>
      <c r="G134" s="82">
        <v>200</v>
      </c>
      <c r="H134" s="84">
        <v>0</v>
      </c>
      <c r="I134" s="84">
        <v>0</v>
      </c>
      <c r="J134" s="84">
        <v>19.97</v>
      </c>
      <c r="K134" s="84">
        <v>76</v>
      </c>
      <c r="L134" s="82" t="s">
        <v>138</v>
      </c>
      <c r="M134" s="78" t="s">
        <v>139</v>
      </c>
    </row>
    <row r="135" spans="1:13" x14ac:dyDescent="0.25">
      <c r="A135" s="86" t="s">
        <v>42</v>
      </c>
      <c r="B135" s="99">
        <v>40</v>
      </c>
      <c r="C135" s="77">
        <v>2.6</v>
      </c>
      <c r="D135" s="77">
        <v>0.4</v>
      </c>
      <c r="E135" s="77">
        <v>17.2</v>
      </c>
      <c r="F135" s="77">
        <v>85</v>
      </c>
      <c r="G135" s="107">
        <v>40</v>
      </c>
      <c r="H135" s="74">
        <v>2.6</v>
      </c>
      <c r="I135" s="74">
        <v>0.4</v>
      </c>
      <c r="J135" s="74">
        <v>17.2</v>
      </c>
      <c r="K135" s="74">
        <v>85</v>
      </c>
      <c r="L135" s="74" t="s">
        <v>43</v>
      </c>
      <c r="M135" s="55" t="s">
        <v>44</v>
      </c>
    </row>
    <row r="136" spans="1:13" x14ac:dyDescent="0.25">
      <c r="A136" s="86" t="s">
        <v>45</v>
      </c>
      <c r="B136" s="64">
        <v>40</v>
      </c>
      <c r="C136" s="74">
        <v>3.2</v>
      </c>
      <c r="D136" s="74">
        <v>0.4</v>
      </c>
      <c r="E136" s="74">
        <v>20.399999999999999</v>
      </c>
      <c r="F136" s="74">
        <v>100</v>
      </c>
      <c r="G136" s="80">
        <v>40</v>
      </c>
      <c r="H136" s="74">
        <v>3.2</v>
      </c>
      <c r="I136" s="74">
        <v>0.4</v>
      </c>
      <c r="J136" s="74">
        <v>20.399999999999999</v>
      </c>
      <c r="K136" s="74">
        <v>100</v>
      </c>
      <c r="L136" s="82" t="s">
        <v>43</v>
      </c>
      <c r="M136" s="78" t="s">
        <v>46</v>
      </c>
    </row>
    <row r="137" spans="1:13" x14ac:dyDescent="0.25">
      <c r="A137" s="87" t="s">
        <v>25</v>
      </c>
      <c r="B137" s="74"/>
      <c r="C137" s="91">
        <f>SUM(C131:C136)</f>
        <v>23.818000000000001</v>
      </c>
      <c r="D137" s="91">
        <f>SUM(D131:D136)</f>
        <v>31.712</v>
      </c>
      <c r="E137" s="101">
        <f>SUM(E131:E136)</f>
        <v>96.423000000000002</v>
      </c>
      <c r="F137" s="91">
        <f>SUM(F131:F136)</f>
        <v>766.62</v>
      </c>
      <c r="G137" s="90"/>
      <c r="H137" s="91">
        <f>SUM(H131:H136)</f>
        <v>26.060000000000002</v>
      </c>
      <c r="I137" s="91">
        <f>SUM(I131:I136)</f>
        <v>35.51</v>
      </c>
      <c r="J137" s="91">
        <f>SUM(J131:J136)</f>
        <v>103.54999999999998</v>
      </c>
      <c r="K137" s="91">
        <f>SUM(K131:K136)</f>
        <v>846.81999999999994</v>
      </c>
      <c r="L137" s="90"/>
      <c r="M137" s="55"/>
    </row>
    <row r="138" spans="1:13" x14ac:dyDescent="0.25">
      <c r="A138" s="325" t="s">
        <v>165</v>
      </c>
      <c r="B138" s="320"/>
      <c r="C138" s="321"/>
      <c r="D138" s="321"/>
      <c r="E138" s="321"/>
      <c r="F138" s="321"/>
      <c r="G138" s="320"/>
      <c r="H138" s="320"/>
      <c r="I138" s="320"/>
      <c r="J138" s="320"/>
      <c r="K138" s="320"/>
      <c r="L138" s="320"/>
      <c r="M138" s="328"/>
    </row>
    <row r="139" spans="1:13" x14ac:dyDescent="0.25">
      <c r="A139" s="78" t="s">
        <v>184</v>
      </c>
      <c r="B139" s="115">
        <v>100</v>
      </c>
      <c r="C139" s="74">
        <v>8.7100000000000009</v>
      </c>
      <c r="D139" s="74">
        <v>9.68</v>
      </c>
      <c r="E139" s="74">
        <v>58.08</v>
      </c>
      <c r="F139" s="74">
        <v>361.74</v>
      </c>
      <c r="G139" s="115">
        <v>100</v>
      </c>
      <c r="H139" s="74">
        <v>8.7100000000000009</v>
      </c>
      <c r="I139" s="74">
        <v>9.68</v>
      </c>
      <c r="J139" s="74">
        <v>58.08</v>
      </c>
      <c r="K139" s="74">
        <v>361.74</v>
      </c>
      <c r="L139" s="201" t="s">
        <v>185</v>
      </c>
      <c r="M139" s="100" t="s">
        <v>186</v>
      </c>
    </row>
    <row r="140" spans="1:13" ht="12" customHeight="1" x14ac:dyDescent="0.25">
      <c r="A140" s="55" t="s">
        <v>169</v>
      </c>
      <c r="B140" s="64">
        <v>0</v>
      </c>
      <c r="C140" s="102">
        <v>0</v>
      </c>
      <c r="D140" s="102">
        <v>0</v>
      </c>
      <c r="E140" s="103">
        <v>0</v>
      </c>
      <c r="F140" s="102">
        <v>0</v>
      </c>
      <c r="G140" s="99">
        <v>100</v>
      </c>
      <c r="H140" s="102">
        <v>0.04</v>
      </c>
      <c r="I140" s="102">
        <v>0.04</v>
      </c>
      <c r="J140" s="102">
        <v>9.8000000000000007</v>
      </c>
      <c r="K140" s="102">
        <v>47</v>
      </c>
      <c r="L140" s="80">
        <v>338</v>
      </c>
      <c r="M140" s="55" t="s">
        <v>96</v>
      </c>
    </row>
    <row r="141" spans="1:13" ht="11.25" customHeight="1" x14ac:dyDescent="0.25">
      <c r="A141" s="78" t="s">
        <v>22</v>
      </c>
      <c r="B141" s="84" t="s">
        <v>23</v>
      </c>
      <c r="C141" s="84">
        <v>7.0000000000000007E-2</v>
      </c>
      <c r="D141" s="84">
        <v>0.02</v>
      </c>
      <c r="E141" s="114">
        <v>15</v>
      </c>
      <c r="F141" s="84">
        <v>60</v>
      </c>
      <c r="G141" s="84" t="s">
        <v>23</v>
      </c>
      <c r="H141" s="84">
        <v>7.0000000000000007E-2</v>
      </c>
      <c r="I141" s="84">
        <v>0.02</v>
      </c>
      <c r="J141" s="84">
        <v>15</v>
      </c>
      <c r="K141" s="84">
        <v>60</v>
      </c>
      <c r="L141" s="84">
        <v>685</v>
      </c>
      <c r="M141" s="94" t="s">
        <v>24</v>
      </c>
    </row>
    <row r="142" spans="1:13" s="69" customFormat="1" x14ac:dyDescent="0.25">
      <c r="A142" s="87" t="s">
        <v>25</v>
      </c>
      <c r="B142" s="90"/>
      <c r="C142" s="88">
        <f>SUM(C139:C141)</f>
        <v>8.7800000000000011</v>
      </c>
      <c r="D142" s="88">
        <f>SUM(D139:D141)</f>
        <v>9.6999999999999993</v>
      </c>
      <c r="E142" s="89">
        <f>SUM(E139:E141)</f>
        <v>73.08</v>
      </c>
      <c r="F142" s="88">
        <f>SUM(F139:F141)</f>
        <v>421.74</v>
      </c>
      <c r="G142" s="202"/>
      <c r="H142" s="88">
        <f>SUM(H139:H141)</f>
        <v>8.82</v>
      </c>
      <c r="I142" s="88">
        <f>SUM(I139:I141)</f>
        <v>9.7399999999999984</v>
      </c>
      <c r="J142" s="88">
        <f>SUM(J139:J141)</f>
        <v>82.88</v>
      </c>
      <c r="K142" s="88">
        <f>SUM(K139:K141)</f>
        <v>468.74</v>
      </c>
      <c r="L142" s="90"/>
      <c r="M142" s="55"/>
    </row>
    <row r="143" spans="1:13" s="69" customFormat="1" x14ac:dyDescent="0.25">
      <c r="A143" s="87" t="s">
        <v>47</v>
      </c>
      <c r="B143" s="90"/>
      <c r="C143" s="91">
        <f>SUM(C129,C137,C142)</f>
        <v>50.917999999999999</v>
      </c>
      <c r="D143" s="91">
        <f>SUM(D129,D137,D142)</f>
        <v>59.492000000000004</v>
      </c>
      <c r="E143" s="101">
        <f>SUM(E129,E137,E142)</f>
        <v>257.18799999999999</v>
      </c>
      <c r="F143" s="91">
        <f>SUM(F129,F137,F142)</f>
        <v>1779.11</v>
      </c>
      <c r="G143" s="90"/>
      <c r="H143" s="91">
        <f>SUM(H129,H137,H142)</f>
        <v>58.13</v>
      </c>
      <c r="I143" s="91">
        <f>SUM(I129,I137,I142)</f>
        <v>72.699999999999989</v>
      </c>
      <c r="J143" s="91">
        <f>SUM(J129,J137,J142)</f>
        <v>292.46999999999997</v>
      </c>
      <c r="K143" s="91">
        <f>SUM(K129,K137,K142)</f>
        <v>2084.96</v>
      </c>
      <c r="L143" s="90"/>
      <c r="M143" s="55"/>
    </row>
    <row r="144" spans="1:13" s="69" customFormat="1" x14ac:dyDescent="0.25">
      <c r="A144" s="194"/>
      <c r="B144" s="198"/>
      <c r="C144" s="203"/>
      <c r="D144" s="203"/>
      <c r="E144" s="204"/>
      <c r="F144" s="203"/>
      <c r="G144" s="198"/>
      <c r="H144" s="203"/>
      <c r="I144" s="203"/>
      <c r="J144" s="203"/>
      <c r="K144" s="203"/>
      <c r="L144" s="198"/>
      <c r="M144" s="199"/>
    </row>
    <row r="145" spans="1:13" s="69" customFormat="1" x14ac:dyDescent="0.25">
      <c r="A145" s="194"/>
      <c r="B145" s="198"/>
      <c r="C145" s="203"/>
      <c r="D145" s="203"/>
      <c r="E145" s="204"/>
      <c r="F145" s="203"/>
      <c r="G145" s="198"/>
      <c r="H145" s="203"/>
      <c r="I145" s="203"/>
      <c r="J145" s="203"/>
      <c r="K145" s="203"/>
      <c r="L145" s="198"/>
      <c r="M145" s="199"/>
    </row>
    <row r="146" spans="1:13" s="69" customFormat="1" x14ac:dyDescent="0.25">
      <c r="A146" s="194"/>
      <c r="B146" s="198"/>
      <c r="C146" s="203"/>
      <c r="D146" s="203"/>
      <c r="E146" s="204"/>
      <c r="F146" s="203"/>
      <c r="G146" s="198"/>
      <c r="H146" s="203"/>
      <c r="I146" s="203"/>
      <c r="J146" s="203"/>
      <c r="K146" s="203"/>
      <c r="L146" s="198"/>
      <c r="M146" s="199"/>
    </row>
    <row r="147" spans="1:13" s="69" customFormat="1" x14ac:dyDescent="0.25">
      <c r="A147" s="194"/>
      <c r="B147" s="198"/>
      <c r="C147" s="203"/>
      <c r="D147" s="203"/>
      <c r="E147" s="204"/>
      <c r="F147" s="203"/>
      <c r="G147" s="198"/>
      <c r="H147" s="203"/>
      <c r="I147" s="203"/>
      <c r="J147" s="203"/>
      <c r="K147" s="203"/>
      <c r="L147" s="198"/>
      <c r="M147" s="199"/>
    </row>
    <row r="148" spans="1:13" ht="15" customHeight="1" x14ac:dyDescent="0.25">
      <c r="A148" s="326" t="s">
        <v>140</v>
      </c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</row>
    <row r="149" spans="1:13" x14ac:dyDescent="0.25">
      <c r="A149" s="319" t="s">
        <v>1</v>
      </c>
      <c r="B149" s="320"/>
      <c r="C149" s="320"/>
      <c r="D149" s="320"/>
      <c r="E149" s="320"/>
      <c r="F149" s="320"/>
      <c r="G149" s="320"/>
      <c r="H149" s="320"/>
      <c r="I149" s="320"/>
      <c r="J149" s="320"/>
      <c r="K149" s="320"/>
      <c r="L149" s="321"/>
      <c r="M149" s="322"/>
    </row>
    <row r="150" spans="1:13" s="69" customFormat="1" ht="10.5" customHeight="1" x14ac:dyDescent="0.25">
      <c r="A150" s="323" t="s">
        <v>2</v>
      </c>
      <c r="B150" s="325" t="s">
        <v>3</v>
      </c>
      <c r="C150" s="320"/>
      <c r="D150" s="320"/>
      <c r="E150" s="320"/>
      <c r="F150" s="320"/>
      <c r="G150" s="326" t="s">
        <v>160</v>
      </c>
      <c r="H150" s="326"/>
      <c r="I150" s="326"/>
      <c r="J150" s="326"/>
      <c r="K150" s="326"/>
      <c r="L150" s="323" t="s">
        <v>4</v>
      </c>
      <c r="M150" s="323" t="s">
        <v>5</v>
      </c>
    </row>
    <row r="151" spans="1:13" s="69" customFormat="1" ht="18.75" customHeight="1" x14ac:dyDescent="0.25">
      <c r="A151" s="324"/>
      <c r="B151" s="70" t="s">
        <v>6</v>
      </c>
      <c r="C151" s="71" t="s">
        <v>120</v>
      </c>
      <c r="D151" s="71" t="s">
        <v>121</v>
      </c>
      <c r="E151" s="186" t="s">
        <v>9</v>
      </c>
      <c r="F151" s="71" t="s">
        <v>10</v>
      </c>
      <c r="G151" s="70" t="s">
        <v>6</v>
      </c>
      <c r="H151" s="71" t="s">
        <v>120</v>
      </c>
      <c r="I151" s="71" t="s">
        <v>121</v>
      </c>
      <c r="J151" s="71" t="s">
        <v>9</v>
      </c>
      <c r="K151" s="73" t="s">
        <v>10</v>
      </c>
      <c r="L151" s="324"/>
      <c r="M151" s="324"/>
    </row>
    <row r="152" spans="1:13" ht="13.5" customHeight="1" x14ac:dyDescent="0.25">
      <c r="A152" s="327" t="s">
        <v>11</v>
      </c>
      <c r="B152" s="327"/>
      <c r="C152" s="327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</row>
    <row r="153" spans="1:13" ht="12.75" customHeight="1" x14ac:dyDescent="0.25">
      <c r="A153" s="55" t="s">
        <v>141</v>
      </c>
      <c r="B153" s="82">
        <v>100</v>
      </c>
      <c r="C153" s="82">
        <v>12</v>
      </c>
      <c r="D153" s="82">
        <v>22</v>
      </c>
      <c r="E153" s="83">
        <v>0</v>
      </c>
      <c r="F153" s="82">
        <v>246</v>
      </c>
      <c r="G153" s="82">
        <v>100</v>
      </c>
      <c r="H153" s="82">
        <v>12</v>
      </c>
      <c r="I153" s="82">
        <v>22</v>
      </c>
      <c r="J153" s="82">
        <v>0</v>
      </c>
      <c r="K153" s="82">
        <v>246</v>
      </c>
      <c r="L153" s="82" t="s">
        <v>32</v>
      </c>
      <c r="M153" s="55" t="s">
        <v>33</v>
      </c>
    </row>
    <row r="154" spans="1:13" x14ac:dyDescent="0.25">
      <c r="A154" s="55" t="s">
        <v>34</v>
      </c>
      <c r="B154" s="82">
        <v>150</v>
      </c>
      <c r="C154" s="82">
        <v>5.52</v>
      </c>
      <c r="D154" s="82">
        <v>4.51</v>
      </c>
      <c r="E154" s="83">
        <v>26.45</v>
      </c>
      <c r="F154" s="82">
        <v>168.45</v>
      </c>
      <c r="G154" s="82">
        <v>180</v>
      </c>
      <c r="H154" s="74">
        <v>6.62</v>
      </c>
      <c r="I154" s="74">
        <v>5.42</v>
      </c>
      <c r="J154" s="74">
        <v>31.73</v>
      </c>
      <c r="K154" s="74">
        <v>202.14</v>
      </c>
      <c r="L154" s="80" t="s">
        <v>35</v>
      </c>
      <c r="M154" s="55" t="s">
        <v>36</v>
      </c>
    </row>
    <row r="155" spans="1:13" ht="10.5" customHeight="1" x14ac:dyDescent="0.25">
      <c r="A155" s="78" t="s">
        <v>22</v>
      </c>
      <c r="B155" s="84" t="s">
        <v>23</v>
      </c>
      <c r="C155" s="84">
        <v>7.0000000000000007E-2</v>
      </c>
      <c r="D155" s="84">
        <v>0.02</v>
      </c>
      <c r="E155" s="93">
        <v>15</v>
      </c>
      <c r="F155" s="84">
        <v>60</v>
      </c>
      <c r="G155" s="84" t="s">
        <v>23</v>
      </c>
      <c r="H155" s="84">
        <v>7.0000000000000007E-2</v>
      </c>
      <c r="I155" s="84">
        <v>0.02</v>
      </c>
      <c r="J155" s="84">
        <v>15</v>
      </c>
      <c r="K155" s="84">
        <v>60</v>
      </c>
      <c r="L155" s="84">
        <v>685</v>
      </c>
      <c r="M155" s="94" t="s">
        <v>24</v>
      </c>
    </row>
    <row r="156" spans="1:13" x14ac:dyDescent="0.25">
      <c r="A156" s="86" t="s">
        <v>45</v>
      </c>
      <c r="B156" s="82">
        <v>40</v>
      </c>
      <c r="C156" s="82">
        <f>1.6*2</f>
        <v>3.2</v>
      </c>
      <c r="D156" s="82">
        <f>0.2*2</f>
        <v>0.4</v>
      </c>
      <c r="E156" s="83">
        <f>10.2*2</f>
        <v>20.399999999999999</v>
      </c>
      <c r="F156" s="82">
        <v>100</v>
      </c>
      <c r="G156" s="82">
        <v>60</v>
      </c>
      <c r="H156" s="82">
        <v>4.8</v>
      </c>
      <c r="I156" s="82">
        <v>0.6</v>
      </c>
      <c r="J156" s="83">
        <v>30.6</v>
      </c>
      <c r="K156" s="82">
        <v>150</v>
      </c>
      <c r="L156" s="82" t="s">
        <v>43</v>
      </c>
      <c r="M156" s="78" t="s">
        <v>46</v>
      </c>
    </row>
    <row r="157" spans="1:13" s="69" customFormat="1" x14ac:dyDescent="0.25">
      <c r="A157" s="87" t="s">
        <v>25</v>
      </c>
      <c r="B157" s="90"/>
      <c r="C157" s="91">
        <f>SUM(C153:C156)</f>
        <v>20.79</v>
      </c>
      <c r="D157" s="91">
        <f>SUM(D153:D156)</f>
        <v>26.929999999999996</v>
      </c>
      <c r="E157" s="101">
        <f>SUM(E153:E156)</f>
        <v>61.85</v>
      </c>
      <c r="F157" s="91">
        <f>SUM(F153:F156)</f>
        <v>574.45000000000005</v>
      </c>
      <c r="G157" s="90"/>
      <c r="H157" s="91">
        <f>SUM(H153:H156)</f>
        <v>23.490000000000002</v>
      </c>
      <c r="I157" s="91">
        <f>SUM(I153:I156)</f>
        <v>28.040000000000003</v>
      </c>
      <c r="J157" s="91">
        <f>SUM(J153:J156)</f>
        <v>77.330000000000013</v>
      </c>
      <c r="K157" s="91">
        <f>SUM(K153:K156)</f>
        <v>658.14</v>
      </c>
      <c r="L157" s="90"/>
      <c r="M157" s="55"/>
    </row>
    <row r="158" spans="1:13" x14ac:dyDescent="0.25">
      <c r="A158" s="325" t="s">
        <v>26</v>
      </c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8"/>
    </row>
    <row r="159" spans="1:13" ht="15" customHeight="1" x14ac:dyDescent="0.25">
      <c r="A159" s="55" t="s">
        <v>110</v>
      </c>
      <c r="B159" s="95" t="s">
        <v>28</v>
      </c>
      <c r="C159" s="77">
        <v>1.44</v>
      </c>
      <c r="D159" s="77">
        <v>5.34</v>
      </c>
      <c r="E159" s="96">
        <v>9.3800000000000008</v>
      </c>
      <c r="F159" s="77">
        <v>91.98</v>
      </c>
      <c r="G159" s="110" t="s">
        <v>164</v>
      </c>
      <c r="H159" s="77">
        <v>1.74</v>
      </c>
      <c r="I159" s="77">
        <v>6.33</v>
      </c>
      <c r="J159" s="77">
        <v>11.16</v>
      </c>
      <c r="K159" s="77">
        <v>111.14</v>
      </c>
      <c r="L159" s="111" t="s">
        <v>111</v>
      </c>
      <c r="M159" s="112" t="s">
        <v>112</v>
      </c>
    </row>
    <row r="160" spans="1:13" ht="18" customHeight="1" x14ac:dyDescent="0.25">
      <c r="A160" s="113" t="s">
        <v>142</v>
      </c>
      <c r="B160" s="99">
        <v>230</v>
      </c>
      <c r="C160" s="74">
        <v>27.53</v>
      </c>
      <c r="D160" s="74">
        <v>13.59</v>
      </c>
      <c r="E160" s="75">
        <v>43.53</v>
      </c>
      <c r="F160" s="74">
        <v>407.45</v>
      </c>
      <c r="G160" s="74">
        <v>250</v>
      </c>
      <c r="H160" s="74">
        <v>29.91</v>
      </c>
      <c r="I160" s="74">
        <v>14.75</v>
      </c>
      <c r="J160" s="74">
        <v>47.31</v>
      </c>
      <c r="K160" s="74">
        <v>442.89</v>
      </c>
      <c r="L160" s="116" t="s">
        <v>187</v>
      </c>
      <c r="M160" s="78" t="s">
        <v>144</v>
      </c>
    </row>
    <row r="161" spans="1:13" ht="13.5" customHeight="1" x14ac:dyDescent="0.25">
      <c r="A161" s="113" t="s">
        <v>145</v>
      </c>
      <c r="B161" s="74">
        <v>20</v>
      </c>
      <c r="C161" s="102">
        <v>0.16</v>
      </c>
      <c r="D161" s="102">
        <v>0.02</v>
      </c>
      <c r="E161" s="103">
        <v>0.34</v>
      </c>
      <c r="F161" s="102">
        <v>2</v>
      </c>
      <c r="G161" s="102">
        <v>20</v>
      </c>
      <c r="H161" s="102">
        <v>0.16</v>
      </c>
      <c r="I161" s="102">
        <v>0.02</v>
      </c>
      <c r="J161" s="102">
        <v>0.34</v>
      </c>
      <c r="K161" s="102">
        <v>2</v>
      </c>
      <c r="L161" s="102">
        <v>70</v>
      </c>
      <c r="M161" s="78" t="s">
        <v>38</v>
      </c>
    </row>
    <row r="162" spans="1:13" x14ac:dyDescent="0.25">
      <c r="A162" s="81" t="s">
        <v>117</v>
      </c>
      <c r="B162" s="84">
        <v>200</v>
      </c>
      <c r="C162" s="108">
        <v>0.6</v>
      </c>
      <c r="D162" s="108">
        <v>0.4</v>
      </c>
      <c r="E162" s="109">
        <v>32.6</v>
      </c>
      <c r="F162" s="108">
        <v>136.4</v>
      </c>
      <c r="G162" s="84">
        <v>200</v>
      </c>
      <c r="H162" s="108">
        <v>0.6</v>
      </c>
      <c r="I162" s="108">
        <v>0.4</v>
      </c>
      <c r="J162" s="108">
        <v>32.6</v>
      </c>
      <c r="K162" s="108">
        <v>136.4</v>
      </c>
      <c r="L162" s="84">
        <v>389</v>
      </c>
      <c r="M162" s="130" t="s">
        <v>118</v>
      </c>
    </row>
    <row r="163" spans="1:13" x14ac:dyDescent="0.25">
      <c r="A163" s="86" t="s">
        <v>42</v>
      </c>
      <c r="B163" s="99">
        <v>40</v>
      </c>
      <c r="C163" s="77">
        <v>2.6</v>
      </c>
      <c r="D163" s="77">
        <v>0.4</v>
      </c>
      <c r="E163" s="77">
        <v>17.2</v>
      </c>
      <c r="F163" s="77">
        <v>85</v>
      </c>
      <c r="G163" s="107">
        <v>40</v>
      </c>
      <c r="H163" s="74">
        <v>2.6</v>
      </c>
      <c r="I163" s="74">
        <v>0.4</v>
      </c>
      <c r="J163" s="74">
        <v>17.2</v>
      </c>
      <c r="K163" s="74">
        <v>85</v>
      </c>
      <c r="L163" s="74" t="s">
        <v>43</v>
      </c>
      <c r="M163" s="55" t="s">
        <v>44</v>
      </c>
    </row>
    <row r="164" spans="1:13" x14ac:dyDescent="0.25">
      <c r="A164" s="86" t="s">
        <v>45</v>
      </c>
      <c r="B164" s="64">
        <v>40</v>
      </c>
      <c r="C164" s="74">
        <v>3.2</v>
      </c>
      <c r="D164" s="74">
        <v>0.4</v>
      </c>
      <c r="E164" s="74">
        <v>20.399999999999999</v>
      </c>
      <c r="F164" s="74">
        <v>100</v>
      </c>
      <c r="G164" s="80">
        <v>40</v>
      </c>
      <c r="H164" s="74">
        <v>3.2</v>
      </c>
      <c r="I164" s="74">
        <v>0.4</v>
      </c>
      <c r="J164" s="74">
        <v>20.399999999999999</v>
      </c>
      <c r="K164" s="74">
        <v>100</v>
      </c>
      <c r="L164" s="82" t="s">
        <v>43</v>
      </c>
      <c r="M164" s="78" t="s">
        <v>46</v>
      </c>
    </row>
    <row r="165" spans="1:13" s="69" customFormat="1" x14ac:dyDescent="0.25">
      <c r="A165" s="87" t="s">
        <v>25</v>
      </c>
      <c r="B165" s="90"/>
      <c r="C165" s="91">
        <f>SUM(C159:C164)</f>
        <v>35.530000000000008</v>
      </c>
      <c r="D165" s="91">
        <f>SUM(D159:D164)</f>
        <v>20.149999999999995</v>
      </c>
      <c r="E165" s="101">
        <f>SUM(E159:E164)</f>
        <v>123.45000000000002</v>
      </c>
      <c r="F165" s="91">
        <f>SUM(F159:F164)</f>
        <v>822.83</v>
      </c>
      <c r="G165" s="90"/>
      <c r="H165" s="91">
        <f>SUM(H159:H164)</f>
        <v>38.21</v>
      </c>
      <c r="I165" s="91">
        <f>SUM(I159:I164)</f>
        <v>22.299999999999994</v>
      </c>
      <c r="J165" s="91">
        <f>SUM(J159:J164)</f>
        <v>129.01</v>
      </c>
      <c r="K165" s="91">
        <f>SUM(K159:K164)</f>
        <v>877.43</v>
      </c>
      <c r="L165" s="90"/>
      <c r="M165" s="55"/>
    </row>
    <row r="166" spans="1:13" x14ac:dyDescent="0.25">
      <c r="A166" s="325" t="s">
        <v>165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8"/>
    </row>
    <row r="167" spans="1:13" x14ac:dyDescent="0.25">
      <c r="A167" s="55" t="s">
        <v>188</v>
      </c>
      <c r="B167" s="115">
        <v>80</v>
      </c>
      <c r="C167" s="74">
        <v>5.95</v>
      </c>
      <c r="D167" s="74">
        <v>6.44</v>
      </c>
      <c r="E167" s="75">
        <v>47.97</v>
      </c>
      <c r="F167" s="74">
        <v>277.69</v>
      </c>
      <c r="G167" s="115">
        <v>80</v>
      </c>
      <c r="H167" s="74">
        <v>5.95</v>
      </c>
      <c r="I167" s="74">
        <v>6.44</v>
      </c>
      <c r="J167" s="74">
        <v>47.97</v>
      </c>
      <c r="K167" s="74">
        <v>277.69</v>
      </c>
      <c r="L167" s="82" t="s">
        <v>189</v>
      </c>
      <c r="M167" s="78" t="s">
        <v>190</v>
      </c>
    </row>
    <row r="168" spans="1:13" ht="12" customHeight="1" x14ac:dyDescent="0.25">
      <c r="A168" s="55" t="s">
        <v>169</v>
      </c>
      <c r="B168" s="64">
        <v>0</v>
      </c>
      <c r="C168" s="102">
        <v>0</v>
      </c>
      <c r="D168" s="102">
        <v>0</v>
      </c>
      <c r="E168" s="103">
        <v>0</v>
      </c>
      <c r="F168" s="102">
        <v>0</v>
      </c>
      <c r="G168" s="99">
        <v>100</v>
      </c>
      <c r="H168" s="102">
        <v>0.04</v>
      </c>
      <c r="I168" s="102">
        <v>0.04</v>
      </c>
      <c r="J168" s="102">
        <v>9.8000000000000007</v>
      </c>
      <c r="K168" s="102">
        <v>47</v>
      </c>
      <c r="L168" s="80">
        <v>338</v>
      </c>
      <c r="M168" s="55" t="s">
        <v>96</v>
      </c>
    </row>
    <row r="169" spans="1:13" ht="12" customHeight="1" x14ac:dyDescent="0.25">
      <c r="A169" s="81" t="s">
        <v>54</v>
      </c>
      <c r="B169" s="82" t="s">
        <v>55</v>
      </c>
      <c r="C169" s="82">
        <v>0.13</v>
      </c>
      <c r="D169" s="82">
        <v>0.02</v>
      </c>
      <c r="E169" s="83">
        <v>15.2</v>
      </c>
      <c r="F169" s="82">
        <v>62</v>
      </c>
      <c r="G169" s="82" t="s">
        <v>55</v>
      </c>
      <c r="H169" s="82">
        <v>0.13</v>
      </c>
      <c r="I169" s="82">
        <v>0.02</v>
      </c>
      <c r="J169" s="82">
        <v>15.2</v>
      </c>
      <c r="K169" s="82">
        <v>62</v>
      </c>
      <c r="L169" s="84">
        <v>686</v>
      </c>
      <c r="M169" s="85" t="s">
        <v>56</v>
      </c>
    </row>
    <row r="170" spans="1:13" s="69" customFormat="1" x14ac:dyDescent="0.25">
      <c r="A170" s="87" t="s">
        <v>25</v>
      </c>
      <c r="B170" s="90"/>
      <c r="C170" s="91">
        <f>SUM(C167:C169)</f>
        <v>6.08</v>
      </c>
      <c r="D170" s="91">
        <f>SUM(D167:D169)</f>
        <v>6.46</v>
      </c>
      <c r="E170" s="101">
        <f>SUM(E167:E169)</f>
        <v>63.17</v>
      </c>
      <c r="F170" s="91">
        <f>SUM(F167:F169)</f>
        <v>339.69</v>
      </c>
      <c r="G170" s="90"/>
      <c r="H170" s="91">
        <f>SUM(H167:H169)</f>
        <v>6.12</v>
      </c>
      <c r="I170" s="91">
        <f>SUM(I167:I169)</f>
        <v>6.5</v>
      </c>
      <c r="J170" s="91">
        <f>SUM(J167:J169)</f>
        <v>72.97</v>
      </c>
      <c r="K170" s="91">
        <f>SUM(K167:K169)</f>
        <v>386.69</v>
      </c>
      <c r="L170" s="90"/>
      <c r="M170" s="55"/>
    </row>
    <row r="171" spans="1:13" s="69" customFormat="1" x14ac:dyDescent="0.25">
      <c r="A171" s="87" t="s">
        <v>47</v>
      </c>
      <c r="B171" s="90"/>
      <c r="C171" s="91">
        <f>SUM(C157,C165,C170)</f>
        <v>62.400000000000006</v>
      </c>
      <c r="D171" s="91">
        <f>SUM(D157,D165,D170)</f>
        <v>53.539999999999992</v>
      </c>
      <c r="E171" s="101">
        <f>SUM(E157,E165,E170)</f>
        <v>248.47000000000003</v>
      </c>
      <c r="F171" s="91">
        <f>SUM(F157,F165,F170)</f>
        <v>1736.9700000000003</v>
      </c>
      <c r="G171" s="90"/>
      <c r="H171" s="91">
        <f>SUM(H157,H165,H170)</f>
        <v>67.820000000000007</v>
      </c>
      <c r="I171" s="91">
        <f>SUM(I157,I165,I170)</f>
        <v>56.839999999999996</v>
      </c>
      <c r="J171" s="91">
        <f>SUM(J157,J165,J170)</f>
        <v>279.31</v>
      </c>
      <c r="K171" s="91">
        <f>SUM(K157,K165,K170)</f>
        <v>1922.26</v>
      </c>
      <c r="L171" s="90"/>
      <c r="M171" s="55"/>
    </row>
    <row r="172" spans="1:13" x14ac:dyDescent="0.25">
      <c r="A172" s="326" t="s">
        <v>48</v>
      </c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</row>
    <row r="173" spans="1:13" s="69" customFormat="1" ht="10.5" customHeight="1" x14ac:dyDescent="0.25">
      <c r="A173" s="323" t="s">
        <v>2</v>
      </c>
      <c r="B173" s="325" t="s">
        <v>3</v>
      </c>
      <c r="C173" s="320"/>
      <c r="D173" s="320"/>
      <c r="E173" s="320"/>
      <c r="F173" s="320"/>
      <c r="G173" s="326" t="s">
        <v>160</v>
      </c>
      <c r="H173" s="326"/>
      <c r="I173" s="326"/>
      <c r="J173" s="326"/>
      <c r="K173" s="326"/>
      <c r="L173" s="323" t="s">
        <v>4</v>
      </c>
      <c r="M173" s="323" t="s">
        <v>5</v>
      </c>
    </row>
    <row r="174" spans="1:13" s="69" customFormat="1" ht="16.5" customHeight="1" x14ac:dyDescent="0.25">
      <c r="A174" s="324"/>
      <c r="B174" s="70" t="s">
        <v>6</v>
      </c>
      <c r="C174" s="71" t="s">
        <v>120</v>
      </c>
      <c r="D174" s="71" t="s">
        <v>121</v>
      </c>
      <c r="E174" s="186" t="s">
        <v>9</v>
      </c>
      <c r="F174" s="71" t="s">
        <v>10</v>
      </c>
      <c r="G174" s="70" t="s">
        <v>6</v>
      </c>
      <c r="H174" s="71" t="s">
        <v>120</v>
      </c>
      <c r="I174" s="71" t="s">
        <v>121</v>
      </c>
      <c r="J174" s="71" t="s">
        <v>9</v>
      </c>
      <c r="K174" s="73" t="s">
        <v>10</v>
      </c>
      <c r="L174" s="324"/>
      <c r="M174" s="324"/>
    </row>
    <row r="175" spans="1:13" ht="12.75" customHeight="1" x14ac:dyDescent="0.25">
      <c r="A175" s="327" t="s">
        <v>11</v>
      </c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</row>
    <row r="176" spans="1:13" ht="12.75" customHeight="1" x14ac:dyDescent="0.25">
      <c r="A176" s="94" t="s">
        <v>79</v>
      </c>
      <c r="B176" s="82">
        <v>90</v>
      </c>
      <c r="C176" s="74">
        <v>14.7</v>
      </c>
      <c r="D176" s="74">
        <f>12.3*0.9</f>
        <v>11.07</v>
      </c>
      <c r="E176" s="75">
        <v>12.95</v>
      </c>
      <c r="F176" s="75">
        <f>242.41*0.9</f>
        <v>218.16900000000001</v>
      </c>
      <c r="G176" s="82">
        <v>100</v>
      </c>
      <c r="H176" s="74">
        <v>16.32</v>
      </c>
      <c r="I176" s="74">
        <v>12.3</v>
      </c>
      <c r="J176" s="74">
        <v>14.38</v>
      </c>
      <c r="K176" s="74">
        <v>242.41</v>
      </c>
      <c r="L176" s="82" t="s">
        <v>80</v>
      </c>
      <c r="M176" s="55" t="s">
        <v>81</v>
      </c>
    </row>
    <row r="177" spans="1:13" ht="12" customHeight="1" x14ac:dyDescent="0.25">
      <c r="A177" s="86" t="s">
        <v>64</v>
      </c>
      <c r="B177" s="99">
        <v>150</v>
      </c>
      <c r="C177" s="74">
        <v>8.6</v>
      </c>
      <c r="D177" s="74">
        <v>6.09</v>
      </c>
      <c r="E177" s="75">
        <v>38.64</v>
      </c>
      <c r="F177" s="74">
        <v>243.75</v>
      </c>
      <c r="G177" s="84">
        <v>180</v>
      </c>
      <c r="H177" s="84">
        <v>10.32</v>
      </c>
      <c r="I177" s="84">
        <v>7.31</v>
      </c>
      <c r="J177" s="84">
        <v>46.37</v>
      </c>
      <c r="K177" s="84">
        <v>292.5</v>
      </c>
      <c r="L177" s="84" t="s">
        <v>65</v>
      </c>
      <c r="M177" s="100" t="s">
        <v>66</v>
      </c>
    </row>
    <row r="178" spans="1:13" x14ac:dyDescent="0.25">
      <c r="A178" s="86" t="s">
        <v>45</v>
      </c>
      <c r="B178" s="82">
        <v>40</v>
      </c>
      <c r="C178" s="82">
        <f>1.6*2</f>
        <v>3.2</v>
      </c>
      <c r="D178" s="82">
        <f>0.2*2</f>
        <v>0.4</v>
      </c>
      <c r="E178" s="83">
        <f>10.2*2</f>
        <v>20.399999999999999</v>
      </c>
      <c r="F178" s="82">
        <v>100</v>
      </c>
      <c r="G178" s="82">
        <v>60</v>
      </c>
      <c r="H178" s="82">
        <v>4.8</v>
      </c>
      <c r="I178" s="82">
        <v>0.6</v>
      </c>
      <c r="J178" s="83">
        <v>30.6</v>
      </c>
      <c r="K178" s="82">
        <v>150</v>
      </c>
      <c r="L178" s="82" t="s">
        <v>43</v>
      </c>
      <c r="M178" s="78" t="s">
        <v>46</v>
      </c>
    </row>
    <row r="179" spans="1:13" ht="10.5" customHeight="1" x14ac:dyDescent="0.25">
      <c r="A179" s="81" t="s">
        <v>54</v>
      </c>
      <c r="B179" s="82" t="s">
        <v>55</v>
      </c>
      <c r="C179" s="82">
        <v>0.13</v>
      </c>
      <c r="D179" s="82">
        <v>0.02</v>
      </c>
      <c r="E179" s="83">
        <v>15.2</v>
      </c>
      <c r="F179" s="82">
        <v>62</v>
      </c>
      <c r="G179" s="82" t="s">
        <v>55</v>
      </c>
      <c r="H179" s="82">
        <v>0.13</v>
      </c>
      <c r="I179" s="82">
        <v>0.02</v>
      </c>
      <c r="J179" s="82">
        <v>15.2</v>
      </c>
      <c r="K179" s="82">
        <v>62</v>
      </c>
      <c r="L179" s="84">
        <v>686</v>
      </c>
      <c r="M179" s="85" t="s">
        <v>56</v>
      </c>
    </row>
    <row r="180" spans="1:13" x14ac:dyDescent="0.25">
      <c r="A180" s="87" t="s">
        <v>25</v>
      </c>
      <c r="B180" s="90"/>
      <c r="C180" s="101">
        <f>SUM(C176:C179)</f>
        <v>26.629999999999995</v>
      </c>
      <c r="D180" s="101">
        <f>SUM(D176:D179)</f>
        <v>17.579999999999998</v>
      </c>
      <c r="E180" s="101">
        <f>SUM(E176:E179)</f>
        <v>87.190000000000012</v>
      </c>
      <c r="F180" s="101">
        <f>SUM(F176:F179)</f>
        <v>623.91899999999998</v>
      </c>
      <c r="G180" s="101"/>
      <c r="H180" s="101">
        <f>SUM(H176:H179)</f>
        <v>31.57</v>
      </c>
      <c r="I180" s="101">
        <f>SUM(I176:I179)</f>
        <v>20.23</v>
      </c>
      <c r="J180" s="101">
        <f>SUM(J176:J179)</f>
        <v>106.55</v>
      </c>
      <c r="K180" s="101">
        <f>SUM(K176:K179)</f>
        <v>746.91</v>
      </c>
      <c r="L180" s="90"/>
      <c r="M180" s="55"/>
    </row>
    <row r="181" spans="1:13" x14ac:dyDescent="0.25">
      <c r="A181" s="325" t="s">
        <v>26</v>
      </c>
      <c r="B181" s="320"/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8"/>
    </row>
    <row r="182" spans="1:13" ht="10.5" customHeight="1" x14ac:dyDescent="0.25">
      <c r="A182" s="55" t="s">
        <v>57</v>
      </c>
      <c r="B182" s="95" t="s">
        <v>58</v>
      </c>
      <c r="C182" s="77">
        <v>1.71</v>
      </c>
      <c r="D182" s="77">
        <v>5.19</v>
      </c>
      <c r="E182" s="96">
        <v>6.89</v>
      </c>
      <c r="F182" s="77">
        <v>81.27</v>
      </c>
      <c r="G182" s="74" t="s">
        <v>191</v>
      </c>
      <c r="H182" s="74">
        <v>2.46</v>
      </c>
      <c r="I182" s="74">
        <v>6.95</v>
      </c>
      <c r="J182" s="74">
        <v>8.6999999999999993</v>
      </c>
      <c r="K182" s="74">
        <v>107.28</v>
      </c>
      <c r="L182" s="74" t="s">
        <v>59</v>
      </c>
      <c r="M182" s="78" t="s">
        <v>60</v>
      </c>
    </row>
    <row r="183" spans="1:13" ht="9.75" customHeight="1" x14ac:dyDescent="0.25">
      <c r="A183" s="78" t="s">
        <v>49</v>
      </c>
      <c r="B183" s="99">
        <v>90</v>
      </c>
      <c r="C183" s="75">
        <v>11.5</v>
      </c>
      <c r="D183" s="74">
        <v>11.8</v>
      </c>
      <c r="E183" s="74">
        <v>12.3</v>
      </c>
      <c r="F183" s="75">
        <v>201.4</v>
      </c>
      <c r="G183" s="76">
        <v>100</v>
      </c>
      <c r="H183" s="77">
        <v>12.78</v>
      </c>
      <c r="I183" s="77">
        <v>13.2</v>
      </c>
      <c r="J183" s="77">
        <v>13.7</v>
      </c>
      <c r="K183" s="77">
        <v>223.88</v>
      </c>
      <c r="L183" s="117" t="s">
        <v>50</v>
      </c>
      <c r="M183" s="118" t="s">
        <v>51</v>
      </c>
    </row>
    <row r="184" spans="1:13" ht="11.25" customHeight="1" x14ac:dyDescent="0.25">
      <c r="A184" s="86" t="s">
        <v>52</v>
      </c>
      <c r="B184" s="99">
        <v>150</v>
      </c>
      <c r="C184" s="74">
        <v>2.86</v>
      </c>
      <c r="D184" s="74">
        <v>4.32</v>
      </c>
      <c r="E184" s="75">
        <v>23.02</v>
      </c>
      <c r="F184" s="74">
        <v>142.4</v>
      </c>
      <c r="G184" s="74">
        <v>180</v>
      </c>
      <c r="H184" s="74">
        <v>3.4</v>
      </c>
      <c r="I184" s="74">
        <v>5.2</v>
      </c>
      <c r="J184" s="74">
        <v>27.6</v>
      </c>
      <c r="K184" s="74">
        <v>170.8</v>
      </c>
      <c r="L184" s="74">
        <v>310</v>
      </c>
      <c r="M184" s="78" t="s">
        <v>53</v>
      </c>
    </row>
    <row r="185" spans="1:13" ht="12" customHeight="1" x14ac:dyDescent="0.25">
      <c r="A185" s="86" t="s">
        <v>99</v>
      </c>
      <c r="B185" s="99">
        <v>30</v>
      </c>
      <c r="C185" s="102">
        <v>0.54</v>
      </c>
      <c r="D185" s="102">
        <v>0.03</v>
      </c>
      <c r="E185" s="103">
        <v>0.9</v>
      </c>
      <c r="F185" s="102">
        <v>6.9</v>
      </c>
      <c r="G185" s="102">
        <v>30</v>
      </c>
      <c r="H185" s="102">
        <v>0.54</v>
      </c>
      <c r="I185" s="102">
        <v>0.03</v>
      </c>
      <c r="J185" s="102">
        <v>0.9</v>
      </c>
      <c r="K185" s="102">
        <v>6.9</v>
      </c>
      <c r="L185" s="74" t="s">
        <v>100</v>
      </c>
      <c r="M185" s="78" t="s">
        <v>101</v>
      </c>
    </row>
    <row r="186" spans="1:13" ht="12" customHeight="1" x14ac:dyDescent="0.25">
      <c r="A186" s="86" t="s">
        <v>67</v>
      </c>
      <c r="B186" s="104">
        <v>200</v>
      </c>
      <c r="C186" s="102">
        <v>0.14000000000000001</v>
      </c>
      <c r="D186" s="102">
        <v>0.11</v>
      </c>
      <c r="E186" s="103">
        <v>21.52</v>
      </c>
      <c r="F186" s="102">
        <v>87.59</v>
      </c>
      <c r="G186" s="104">
        <v>200</v>
      </c>
      <c r="H186" s="102">
        <v>0.14000000000000001</v>
      </c>
      <c r="I186" s="102">
        <v>0.11</v>
      </c>
      <c r="J186" s="102">
        <v>21.52</v>
      </c>
      <c r="K186" s="102">
        <v>87.59</v>
      </c>
      <c r="L186" s="82" t="s">
        <v>68</v>
      </c>
      <c r="M186" s="81" t="s">
        <v>69</v>
      </c>
    </row>
    <row r="187" spans="1:13" x14ac:dyDescent="0.25">
      <c r="A187" s="86" t="s">
        <v>42</v>
      </c>
      <c r="B187" s="99">
        <v>40</v>
      </c>
      <c r="C187" s="77">
        <v>2.6</v>
      </c>
      <c r="D187" s="77">
        <v>0.4</v>
      </c>
      <c r="E187" s="77">
        <v>17.2</v>
      </c>
      <c r="F187" s="77">
        <v>85</v>
      </c>
      <c r="G187" s="107">
        <v>40</v>
      </c>
      <c r="H187" s="74">
        <v>2.6</v>
      </c>
      <c r="I187" s="74">
        <v>0.4</v>
      </c>
      <c r="J187" s="74">
        <v>17.2</v>
      </c>
      <c r="K187" s="74">
        <v>85</v>
      </c>
      <c r="L187" s="74" t="s">
        <v>43</v>
      </c>
      <c r="M187" s="55" t="s">
        <v>44</v>
      </c>
    </row>
    <row r="188" spans="1:13" x14ac:dyDescent="0.25">
      <c r="A188" s="86" t="s">
        <v>45</v>
      </c>
      <c r="B188" s="64">
        <v>40</v>
      </c>
      <c r="C188" s="74">
        <v>3.2</v>
      </c>
      <c r="D188" s="74">
        <v>0.4</v>
      </c>
      <c r="E188" s="74">
        <v>20.399999999999999</v>
      </c>
      <c r="F188" s="74">
        <v>100</v>
      </c>
      <c r="G188" s="80">
        <v>40</v>
      </c>
      <c r="H188" s="74">
        <v>3.2</v>
      </c>
      <c r="I188" s="74">
        <v>0.4</v>
      </c>
      <c r="J188" s="74">
        <v>20.399999999999999</v>
      </c>
      <c r="K188" s="74">
        <v>100</v>
      </c>
      <c r="L188" s="82" t="s">
        <v>43</v>
      </c>
      <c r="M188" s="78" t="s">
        <v>46</v>
      </c>
    </row>
    <row r="189" spans="1:13" x14ac:dyDescent="0.25">
      <c r="A189" s="87" t="s">
        <v>25</v>
      </c>
      <c r="B189" s="74"/>
      <c r="C189" s="91">
        <f>SUM(C182:C188)</f>
        <v>22.55</v>
      </c>
      <c r="D189" s="91">
        <f t="shared" ref="D189:K189" si="7">SUM(D182:D188)</f>
        <v>22.25</v>
      </c>
      <c r="E189" s="101">
        <f>SUM(E182:E188)</f>
        <v>102.22999999999999</v>
      </c>
      <c r="F189" s="91">
        <f t="shared" si="7"/>
        <v>704.56000000000006</v>
      </c>
      <c r="G189" s="90"/>
      <c r="H189" s="91">
        <f t="shared" si="7"/>
        <v>25.119999999999997</v>
      </c>
      <c r="I189" s="91">
        <f t="shared" si="7"/>
        <v>26.289999999999996</v>
      </c>
      <c r="J189" s="91">
        <f t="shared" si="7"/>
        <v>110.02000000000001</v>
      </c>
      <c r="K189" s="91">
        <f t="shared" si="7"/>
        <v>781.44999999999993</v>
      </c>
      <c r="L189" s="90"/>
      <c r="M189" s="55"/>
    </row>
    <row r="190" spans="1:13" x14ac:dyDescent="0.25">
      <c r="A190" s="325" t="s">
        <v>165</v>
      </c>
      <c r="B190" s="320"/>
      <c r="C190" s="321"/>
      <c r="D190" s="321"/>
      <c r="E190" s="321"/>
      <c r="F190" s="321"/>
      <c r="G190" s="320"/>
      <c r="H190" s="320"/>
      <c r="I190" s="320"/>
      <c r="J190" s="320"/>
      <c r="K190" s="320"/>
      <c r="L190" s="320"/>
      <c r="M190" s="328"/>
    </row>
    <row r="191" spans="1:13" x14ac:dyDescent="0.25">
      <c r="A191" s="81" t="s">
        <v>192</v>
      </c>
      <c r="B191" s="205">
        <v>100</v>
      </c>
      <c r="C191" s="74">
        <v>10.3</v>
      </c>
      <c r="D191" s="74">
        <v>12.67</v>
      </c>
      <c r="E191" s="74">
        <v>36.92</v>
      </c>
      <c r="F191" s="74">
        <v>300.29000000000002</v>
      </c>
      <c r="G191" s="107">
        <v>100</v>
      </c>
      <c r="H191" s="74">
        <v>10.3</v>
      </c>
      <c r="I191" s="74">
        <v>12.67</v>
      </c>
      <c r="J191" s="74">
        <v>36.92</v>
      </c>
      <c r="K191" s="74">
        <v>300.29000000000002</v>
      </c>
      <c r="L191" s="80" t="s">
        <v>193</v>
      </c>
      <c r="M191" s="78" t="s">
        <v>194</v>
      </c>
    </row>
    <row r="192" spans="1:13" ht="12" customHeight="1" x14ac:dyDescent="0.25">
      <c r="A192" s="55" t="s">
        <v>169</v>
      </c>
      <c r="B192" s="64">
        <v>0</v>
      </c>
      <c r="C192" s="102">
        <v>0</v>
      </c>
      <c r="D192" s="102">
        <v>0</v>
      </c>
      <c r="E192" s="103">
        <v>0</v>
      </c>
      <c r="F192" s="102">
        <v>0</v>
      </c>
      <c r="G192" s="99">
        <v>100</v>
      </c>
      <c r="H192" s="102">
        <v>0.04</v>
      </c>
      <c r="I192" s="102">
        <v>0.04</v>
      </c>
      <c r="J192" s="102">
        <v>9.8000000000000007</v>
      </c>
      <c r="K192" s="102">
        <v>47</v>
      </c>
      <c r="L192" s="80">
        <v>338</v>
      </c>
      <c r="M192" s="55" t="s">
        <v>96</v>
      </c>
    </row>
    <row r="193" spans="1:13" x14ac:dyDescent="0.25">
      <c r="A193" s="86" t="s">
        <v>195</v>
      </c>
      <c r="B193" s="99">
        <v>200</v>
      </c>
      <c r="C193" s="74">
        <v>0.17</v>
      </c>
      <c r="D193" s="74">
        <v>0.04</v>
      </c>
      <c r="E193" s="75">
        <v>19.329999999999998</v>
      </c>
      <c r="F193" s="74">
        <v>80.72</v>
      </c>
      <c r="G193" s="99">
        <v>200</v>
      </c>
      <c r="H193" s="74">
        <v>0.17</v>
      </c>
      <c r="I193" s="74">
        <v>0.04</v>
      </c>
      <c r="J193" s="74">
        <v>19.329999999999998</v>
      </c>
      <c r="K193" s="74">
        <v>80.72</v>
      </c>
      <c r="L193" s="206" t="s">
        <v>196</v>
      </c>
      <c r="M193" s="78" t="s">
        <v>197</v>
      </c>
    </row>
    <row r="194" spans="1:13" s="69" customFormat="1" x14ac:dyDescent="0.25">
      <c r="A194" s="87" t="s">
        <v>25</v>
      </c>
      <c r="B194" s="90"/>
      <c r="C194" s="91">
        <f>SUM(C191:C193)</f>
        <v>10.47</v>
      </c>
      <c r="D194" s="91">
        <f t="shared" ref="D194:K194" si="8">SUM(D191:D193)</f>
        <v>12.709999999999999</v>
      </c>
      <c r="E194" s="91">
        <f t="shared" si="8"/>
        <v>56.25</v>
      </c>
      <c r="F194" s="91">
        <f t="shared" si="8"/>
        <v>381.01</v>
      </c>
      <c r="G194" s="91"/>
      <c r="H194" s="91">
        <f t="shared" si="8"/>
        <v>10.51</v>
      </c>
      <c r="I194" s="91">
        <f t="shared" si="8"/>
        <v>12.749999999999998</v>
      </c>
      <c r="J194" s="91">
        <f t="shared" si="8"/>
        <v>66.05</v>
      </c>
      <c r="K194" s="91">
        <f t="shared" si="8"/>
        <v>428.01</v>
      </c>
      <c r="L194" s="90"/>
      <c r="M194" s="55"/>
    </row>
    <row r="195" spans="1:13" s="69" customFormat="1" x14ac:dyDescent="0.25">
      <c r="A195" s="87" t="s">
        <v>47</v>
      </c>
      <c r="B195" s="90"/>
      <c r="C195" s="101">
        <f>C180+C189+C194</f>
        <v>59.649999999999991</v>
      </c>
      <c r="D195" s="101">
        <f t="shared" ref="D195:K195" si="9">D180+D189+D194</f>
        <v>52.54</v>
      </c>
      <c r="E195" s="101">
        <f t="shared" si="9"/>
        <v>245.67000000000002</v>
      </c>
      <c r="F195" s="101">
        <f t="shared" si="9"/>
        <v>1709.489</v>
      </c>
      <c r="G195" s="101"/>
      <c r="H195" s="101">
        <f t="shared" si="9"/>
        <v>67.2</v>
      </c>
      <c r="I195" s="101">
        <f t="shared" si="9"/>
        <v>59.269999999999996</v>
      </c>
      <c r="J195" s="101">
        <f t="shared" si="9"/>
        <v>282.62</v>
      </c>
      <c r="K195" s="101">
        <f t="shared" si="9"/>
        <v>1956.37</v>
      </c>
      <c r="L195" s="90"/>
      <c r="M195" s="55"/>
    </row>
    <row r="196" spans="1:13" s="69" customFormat="1" x14ac:dyDescent="0.25">
      <c r="A196" s="207"/>
      <c r="B196" s="208"/>
      <c r="C196" s="209"/>
      <c r="D196" s="209"/>
      <c r="E196" s="209"/>
      <c r="F196" s="209"/>
      <c r="G196" s="209"/>
      <c r="H196" s="209"/>
      <c r="I196" s="209"/>
      <c r="J196" s="209"/>
      <c r="K196" s="209"/>
      <c r="L196" s="210"/>
      <c r="M196" s="211"/>
    </row>
    <row r="197" spans="1:13" x14ac:dyDescent="0.25">
      <c r="A197" s="319" t="s">
        <v>70</v>
      </c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  <c r="L197" s="321"/>
      <c r="M197" s="322"/>
    </row>
    <row r="198" spans="1:13" s="69" customFormat="1" ht="10.5" customHeight="1" x14ac:dyDescent="0.25">
      <c r="A198" s="323" t="s">
        <v>2</v>
      </c>
      <c r="B198" s="325" t="s">
        <v>3</v>
      </c>
      <c r="C198" s="320"/>
      <c r="D198" s="320"/>
      <c r="E198" s="320"/>
      <c r="F198" s="320"/>
      <c r="G198" s="326" t="s">
        <v>160</v>
      </c>
      <c r="H198" s="326"/>
      <c r="I198" s="326"/>
      <c r="J198" s="326"/>
      <c r="K198" s="326"/>
      <c r="L198" s="323" t="s">
        <v>4</v>
      </c>
      <c r="M198" s="323" t="s">
        <v>5</v>
      </c>
    </row>
    <row r="199" spans="1:13" s="69" customFormat="1" ht="16.5" customHeight="1" x14ac:dyDescent="0.25">
      <c r="A199" s="324"/>
      <c r="B199" s="70" t="s">
        <v>6</v>
      </c>
      <c r="C199" s="71" t="s">
        <v>120</v>
      </c>
      <c r="D199" s="71" t="s">
        <v>121</v>
      </c>
      <c r="E199" s="186" t="s">
        <v>9</v>
      </c>
      <c r="F199" s="71" t="s">
        <v>10</v>
      </c>
      <c r="G199" s="70" t="s">
        <v>6</v>
      </c>
      <c r="H199" s="71" t="s">
        <v>120</v>
      </c>
      <c r="I199" s="71" t="s">
        <v>121</v>
      </c>
      <c r="J199" s="71" t="s">
        <v>9</v>
      </c>
      <c r="K199" s="73" t="s">
        <v>10</v>
      </c>
      <c r="L199" s="324"/>
      <c r="M199" s="324"/>
    </row>
    <row r="200" spans="1:13" ht="12" customHeight="1" x14ac:dyDescent="0.25">
      <c r="A200" s="327" t="s">
        <v>11</v>
      </c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</row>
    <row r="201" spans="1:13" ht="18" customHeight="1" x14ac:dyDescent="0.25">
      <c r="A201" s="85" t="s">
        <v>12</v>
      </c>
      <c r="B201" s="99" t="s">
        <v>13</v>
      </c>
      <c r="C201" s="77">
        <v>5.96</v>
      </c>
      <c r="D201" s="77">
        <v>7.25</v>
      </c>
      <c r="E201" s="96">
        <v>42.89</v>
      </c>
      <c r="F201" s="77">
        <v>261</v>
      </c>
      <c r="G201" s="99" t="s">
        <v>161</v>
      </c>
      <c r="H201" s="77">
        <v>7.2</v>
      </c>
      <c r="I201" s="77">
        <v>13.02</v>
      </c>
      <c r="J201" s="77">
        <v>51.54</v>
      </c>
      <c r="K201" s="77">
        <v>352.8</v>
      </c>
      <c r="L201" s="187" t="s">
        <v>162</v>
      </c>
      <c r="M201" s="86" t="s">
        <v>163</v>
      </c>
    </row>
    <row r="202" spans="1:13" ht="12" customHeight="1" x14ac:dyDescent="0.25">
      <c r="A202" s="78" t="s">
        <v>126</v>
      </c>
      <c r="B202" s="64">
        <v>80</v>
      </c>
      <c r="C202" s="65">
        <v>10.199999999999999</v>
      </c>
      <c r="D202" s="65">
        <v>11.3</v>
      </c>
      <c r="E202" s="65">
        <v>30.1</v>
      </c>
      <c r="F202" s="65">
        <v>266.39999999999998</v>
      </c>
      <c r="G202" s="115">
        <v>100</v>
      </c>
      <c r="H202" s="65">
        <v>12.78</v>
      </c>
      <c r="I202" s="65">
        <v>14.16</v>
      </c>
      <c r="J202" s="65">
        <v>37.659999999999997</v>
      </c>
      <c r="K202" s="65">
        <v>333</v>
      </c>
      <c r="L202" s="119" t="s">
        <v>146</v>
      </c>
      <c r="M202" s="55" t="s">
        <v>128</v>
      </c>
    </row>
    <row r="203" spans="1:13" ht="12" customHeight="1" x14ac:dyDescent="0.25">
      <c r="A203" s="78" t="s">
        <v>22</v>
      </c>
      <c r="B203" s="84" t="s">
        <v>23</v>
      </c>
      <c r="C203" s="84">
        <v>7.0000000000000007E-2</v>
      </c>
      <c r="D203" s="84">
        <v>0.02</v>
      </c>
      <c r="E203" s="114">
        <v>15</v>
      </c>
      <c r="F203" s="84">
        <v>60</v>
      </c>
      <c r="G203" s="84" t="s">
        <v>23</v>
      </c>
      <c r="H203" s="84">
        <v>7.0000000000000007E-2</v>
      </c>
      <c r="I203" s="84">
        <v>0.02</v>
      </c>
      <c r="J203" s="84">
        <v>15</v>
      </c>
      <c r="K203" s="84">
        <v>60</v>
      </c>
      <c r="L203" s="84">
        <v>685</v>
      </c>
      <c r="M203" s="94" t="s">
        <v>24</v>
      </c>
    </row>
    <row r="204" spans="1:13" ht="12" customHeight="1" x14ac:dyDescent="0.25">
      <c r="A204" s="55" t="s">
        <v>95</v>
      </c>
      <c r="B204" s="64">
        <v>0</v>
      </c>
      <c r="C204" s="102">
        <v>0</v>
      </c>
      <c r="D204" s="102">
        <v>0</v>
      </c>
      <c r="E204" s="103">
        <v>0</v>
      </c>
      <c r="F204" s="102">
        <v>0</v>
      </c>
      <c r="G204" s="99">
        <v>200</v>
      </c>
      <c r="H204" s="102">
        <v>0.8</v>
      </c>
      <c r="I204" s="102">
        <v>0.8</v>
      </c>
      <c r="J204" s="102">
        <v>19.600000000000001</v>
      </c>
      <c r="K204" s="102">
        <v>94</v>
      </c>
      <c r="L204" s="80">
        <v>338</v>
      </c>
      <c r="M204" s="55" t="s">
        <v>96</v>
      </c>
    </row>
    <row r="205" spans="1:13" x14ac:dyDescent="0.25">
      <c r="A205" s="87" t="s">
        <v>25</v>
      </c>
      <c r="B205" s="90"/>
      <c r="C205" s="101">
        <f>SUM(C201:C204)</f>
        <v>16.23</v>
      </c>
      <c r="D205" s="91">
        <f>SUM(D201:D204)</f>
        <v>18.57</v>
      </c>
      <c r="E205" s="101">
        <f>SUM(E201:E204)</f>
        <v>87.990000000000009</v>
      </c>
      <c r="F205" s="91">
        <f>SUM(F201:F204)</f>
        <v>587.4</v>
      </c>
      <c r="G205" s="90"/>
      <c r="H205" s="91">
        <f>SUM(H201:H204)</f>
        <v>20.85</v>
      </c>
      <c r="I205" s="91">
        <f>SUM(I201:I204)</f>
        <v>28</v>
      </c>
      <c r="J205" s="91">
        <f>SUM(J201:J204)</f>
        <v>123.79999999999998</v>
      </c>
      <c r="K205" s="91">
        <f>SUM(K201:K204)</f>
        <v>839.8</v>
      </c>
      <c r="L205" s="90"/>
      <c r="M205" s="55"/>
    </row>
    <row r="206" spans="1:13" x14ac:dyDescent="0.25">
      <c r="A206" s="325" t="s">
        <v>26</v>
      </c>
      <c r="B206" s="320"/>
      <c r="C206" s="320"/>
      <c r="D206" s="320"/>
      <c r="E206" s="320"/>
      <c r="F206" s="320"/>
      <c r="G206" s="320"/>
      <c r="H206" s="320"/>
      <c r="I206" s="320"/>
      <c r="J206" s="320"/>
      <c r="K206" s="320"/>
      <c r="L206" s="320"/>
      <c r="M206" s="328"/>
    </row>
    <row r="207" spans="1:13" x14ac:dyDescent="0.25">
      <c r="A207" s="86" t="s">
        <v>76</v>
      </c>
      <c r="B207" s="64" t="s">
        <v>28</v>
      </c>
      <c r="C207" s="74">
        <v>1.25</v>
      </c>
      <c r="D207" s="74">
        <v>5.4</v>
      </c>
      <c r="E207" s="75">
        <v>6.83</v>
      </c>
      <c r="F207" s="74">
        <v>80.22</v>
      </c>
      <c r="G207" s="82" t="s">
        <v>164</v>
      </c>
      <c r="H207" s="74">
        <v>1.51</v>
      </c>
      <c r="I207" s="74">
        <v>6.39</v>
      </c>
      <c r="J207" s="74">
        <v>7.99</v>
      </c>
      <c r="K207" s="74">
        <v>94.43</v>
      </c>
      <c r="L207" s="74" t="s">
        <v>77</v>
      </c>
      <c r="M207" s="78" t="s">
        <v>78</v>
      </c>
    </row>
    <row r="208" spans="1:13" x14ac:dyDescent="0.25">
      <c r="A208" s="200" t="s">
        <v>147</v>
      </c>
      <c r="B208" s="74">
        <v>90</v>
      </c>
      <c r="C208" s="75">
        <f>22.08*0.9</f>
        <v>19.872</v>
      </c>
      <c r="D208" s="75">
        <f>18.58*0.9</f>
        <v>16.721999999999998</v>
      </c>
      <c r="E208" s="212">
        <v>0</v>
      </c>
      <c r="F208" s="74">
        <f>256*0.9</f>
        <v>230.4</v>
      </c>
      <c r="G208" s="74">
        <v>100</v>
      </c>
      <c r="H208" s="74">
        <v>22.08</v>
      </c>
      <c r="I208" s="74">
        <v>18.579999999999998</v>
      </c>
      <c r="J208" s="74">
        <v>0</v>
      </c>
      <c r="K208" s="74">
        <v>256</v>
      </c>
      <c r="L208" s="82" t="s">
        <v>148</v>
      </c>
      <c r="M208" s="78" t="s">
        <v>149</v>
      </c>
    </row>
    <row r="209" spans="1:13" ht="12" customHeight="1" x14ac:dyDescent="0.25">
      <c r="A209" s="55" t="s">
        <v>150</v>
      </c>
      <c r="B209" s="82">
        <v>150</v>
      </c>
      <c r="C209" s="82">
        <v>5.52</v>
      </c>
      <c r="D209" s="82">
        <v>4.51</v>
      </c>
      <c r="E209" s="83">
        <v>26.45</v>
      </c>
      <c r="F209" s="82">
        <v>168.45</v>
      </c>
      <c r="G209" s="82">
        <v>180</v>
      </c>
      <c r="H209" s="74">
        <v>6.62</v>
      </c>
      <c r="I209" s="74">
        <v>5.42</v>
      </c>
      <c r="J209" s="74">
        <v>31.73</v>
      </c>
      <c r="K209" s="74">
        <v>202.14</v>
      </c>
      <c r="L209" s="80" t="s">
        <v>35</v>
      </c>
      <c r="M209" s="55" t="s">
        <v>36</v>
      </c>
    </row>
    <row r="210" spans="1:13" ht="12.75" customHeight="1" x14ac:dyDescent="0.25">
      <c r="A210" s="113" t="s">
        <v>145</v>
      </c>
      <c r="B210" s="74">
        <v>20</v>
      </c>
      <c r="C210" s="74">
        <v>0.16</v>
      </c>
      <c r="D210" s="74">
        <v>0.02</v>
      </c>
      <c r="E210" s="75">
        <v>0.34</v>
      </c>
      <c r="F210" s="74">
        <v>2</v>
      </c>
      <c r="G210" s="74">
        <v>20</v>
      </c>
      <c r="H210" s="74">
        <v>0.16</v>
      </c>
      <c r="I210" s="74">
        <v>0.02</v>
      </c>
      <c r="J210" s="74">
        <v>0.34</v>
      </c>
      <c r="K210" s="74">
        <v>2</v>
      </c>
      <c r="L210" s="102">
        <v>70</v>
      </c>
      <c r="M210" s="78" t="s">
        <v>38</v>
      </c>
    </row>
    <row r="211" spans="1:13" ht="12" customHeight="1" x14ac:dyDescent="0.25">
      <c r="A211" s="55" t="s">
        <v>137</v>
      </c>
      <c r="B211" s="82">
        <v>200</v>
      </c>
      <c r="C211" s="84">
        <v>0</v>
      </c>
      <c r="D211" s="84">
        <v>0</v>
      </c>
      <c r="E211" s="114">
        <v>19.97</v>
      </c>
      <c r="F211" s="84">
        <v>76</v>
      </c>
      <c r="G211" s="82">
        <v>200</v>
      </c>
      <c r="H211" s="84">
        <v>0</v>
      </c>
      <c r="I211" s="84">
        <v>0</v>
      </c>
      <c r="J211" s="84">
        <v>19.97</v>
      </c>
      <c r="K211" s="84">
        <v>76</v>
      </c>
      <c r="L211" s="82" t="s">
        <v>138</v>
      </c>
      <c r="M211" s="78" t="s">
        <v>139</v>
      </c>
    </row>
    <row r="212" spans="1:13" x14ac:dyDescent="0.25">
      <c r="A212" s="86" t="s">
        <v>42</v>
      </c>
      <c r="B212" s="99">
        <v>40</v>
      </c>
      <c r="C212" s="77">
        <v>2.6</v>
      </c>
      <c r="D212" s="77">
        <v>0.4</v>
      </c>
      <c r="E212" s="77">
        <v>17.2</v>
      </c>
      <c r="F212" s="77">
        <v>85</v>
      </c>
      <c r="G212" s="107">
        <v>40</v>
      </c>
      <c r="H212" s="74">
        <v>2.6</v>
      </c>
      <c r="I212" s="74">
        <v>0.4</v>
      </c>
      <c r="J212" s="74">
        <v>17.2</v>
      </c>
      <c r="K212" s="74">
        <v>85</v>
      </c>
      <c r="L212" s="74" t="s">
        <v>43</v>
      </c>
      <c r="M212" s="55" t="s">
        <v>44</v>
      </c>
    </row>
    <row r="213" spans="1:13" x14ac:dyDescent="0.25">
      <c r="A213" s="86" t="s">
        <v>45</v>
      </c>
      <c r="B213" s="64">
        <v>40</v>
      </c>
      <c r="C213" s="74">
        <v>3.2</v>
      </c>
      <c r="D213" s="74">
        <v>0.4</v>
      </c>
      <c r="E213" s="74">
        <v>20.399999999999999</v>
      </c>
      <c r="F213" s="74">
        <v>100</v>
      </c>
      <c r="G213" s="80">
        <v>40</v>
      </c>
      <c r="H213" s="74">
        <v>3.2</v>
      </c>
      <c r="I213" s="74">
        <v>0.4</v>
      </c>
      <c r="J213" s="74">
        <v>20.399999999999999</v>
      </c>
      <c r="K213" s="74">
        <v>100</v>
      </c>
      <c r="L213" s="82" t="s">
        <v>43</v>
      </c>
      <c r="M213" s="78" t="s">
        <v>46</v>
      </c>
    </row>
    <row r="214" spans="1:13" x14ac:dyDescent="0.25">
      <c r="A214" s="87" t="s">
        <v>25</v>
      </c>
      <c r="B214" s="74"/>
      <c r="C214" s="91">
        <f>SUM(C207:C213)</f>
        <v>32.602000000000004</v>
      </c>
      <c r="D214" s="91">
        <f>SUM(D207:D213)</f>
        <v>27.451999999999995</v>
      </c>
      <c r="E214" s="101">
        <f>SUM(E207:E213)</f>
        <v>91.19</v>
      </c>
      <c r="F214" s="91">
        <f>SUM(F207:F213)</f>
        <v>742.06999999999994</v>
      </c>
      <c r="G214" s="90"/>
      <c r="H214" s="91">
        <f>SUM(H207:H213)</f>
        <v>36.17</v>
      </c>
      <c r="I214" s="91">
        <f>SUM(I207:I213)</f>
        <v>31.209999999999997</v>
      </c>
      <c r="J214" s="91">
        <f>SUM(J207:J213)</f>
        <v>97.63</v>
      </c>
      <c r="K214" s="91">
        <f>SUM(K207:K213)</f>
        <v>815.56999999999994</v>
      </c>
      <c r="L214" s="90"/>
      <c r="M214" s="55"/>
    </row>
    <row r="215" spans="1:13" x14ac:dyDescent="0.25">
      <c r="A215" s="325" t="s">
        <v>165</v>
      </c>
      <c r="B215" s="320"/>
      <c r="C215" s="321"/>
      <c r="D215" s="321"/>
      <c r="E215" s="321"/>
      <c r="F215" s="321"/>
      <c r="G215" s="320"/>
      <c r="H215" s="320"/>
      <c r="I215" s="320"/>
      <c r="J215" s="320"/>
      <c r="K215" s="320"/>
      <c r="L215" s="320"/>
      <c r="M215" s="328"/>
    </row>
    <row r="216" spans="1:13" x14ac:dyDescent="0.25">
      <c r="A216" s="200" t="s">
        <v>198</v>
      </c>
      <c r="B216" s="99">
        <v>100</v>
      </c>
      <c r="C216" s="74">
        <v>5.8</v>
      </c>
      <c r="D216" s="74">
        <v>4.43</v>
      </c>
      <c r="E216" s="75">
        <v>32.64</v>
      </c>
      <c r="F216" s="74">
        <v>190.5</v>
      </c>
      <c r="G216" s="99">
        <v>100</v>
      </c>
      <c r="H216" s="74">
        <v>5.8</v>
      </c>
      <c r="I216" s="74">
        <v>4.43</v>
      </c>
      <c r="J216" s="74">
        <v>32.64</v>
      </c>
      <c r="K216" s="74">
        <v>190.5</v>
      </c>
      <c r="L216" s="82" t="s">
        <v>199</v>
      </c>
      <c r="M216" s="78" t="s">
        <v>200</v>
      </c>
    </row>
    <row r="217" spans="1:13" ht="12" customHeight="1" x14ac:dyDescent="0.25">
      <c r="A217" s="55" t="s">
        <v>169</v>
      </c>
      <c r="B217" s="64">
        <v>0</v>
      </c>
      <c r="C217" s="102">
        <v>0</v>
      </c>
      <c r="D217" s="102">
        <v>0</v>
      </c>
      <c r="E217" s="103">
        <v>0</v>
      </c>
      <c r="F217" s="102">
        <v>0</v>
      </c>
      <c r="G217" s="99">
        <v>100</v>
      </c>
      <c r="H217" s="102">
        <v>0.04</v>
      </c>
      <c r="I217" s="102">
        <v>0.04</v>
      </c>
      <c r="J217" s="102">
        <v>9.8000000000000007</v>
      </c>
      <c r="K217" s="102">
        <v>47</v>
      </c>
      <c r="L217" s="80">
        <v>338</v>
      </c>
      <c r="M217" s="55" t="s">
        <v>96</v>
      </c>
    </row>
    <row r="218" spans="1:13" ht="12" customHeight="1" x14ac:dyDescent="0.25">
      <c r="A218" s="78" t="s">
        <v>22</v>
      </c>
      <c r="B218" s="84" t="s">
        <v>23</v>
      </c>
      <c r="C218" s="84">
        <v>7.0000000000000007E-2</v>
      </c>
      <c r="D218" s="84">
        <v>0.02</v>
      </c>
      <c r="E218" s="114">
        <v>15</v>
      </c>
      <c r="F218" s="84">
        <v>60</v>
      </c>
      <c r="G218" s="84" t="s">
        <v>23</v>
      </c>
      <c r="H218" s="84">
        <v>7.0000000000000007E-2</v>
      </c>
      <c r="I218" s="84">
        <v>0.02</v>
      </c>
      <c r="J218" s="84">
        <v>15</v>
      </c>
      <c r="K218" s="84">
        <v>60</v>
      </c>
      <c r="L218" s="84">
        <v>685</v>
      </c>
      <c r="M218" s="94" t="s">
        <v>24</v>
      </c>
    </row>
    <row r="219" spans="1:13" s="69" customFormat="1" x14ac:dyDescent="0.25">
      <c r="A219" s="87" t="s">
        <v>25</v>
      </c>
      <c r="B219" s="90"/>
      <c r="C219" s="88">
        <f>SUM(C216:C218)</f>
        <v>5.87</v>
      </c>
      <c r="D219" s="88">
        <f>SUM(D216:D218)</f>
        <v>4.4499999999999993</v>
      </c>
      <c r="E219" s="89">
        <f>SUM(E216:E218)</f>
        <v>47.64</v>
      </c>
      <c r="F219" s="88">
        <f>SUM(F216:F218)</f>
        <v>250.5</v>
      </c>
      <c r="G219" s="90"/>
      <c r="H219" s="91">
        <f>SUM(H216:H218)</f>
        <v>5.91</v>
      </c>
      <c r="I219" s="91">
        <f>SUM(I216:I218)</f>
        <v>4.4899999999999993</v>
      </c>
      <c r="J219" s="91">
        <f>SUM(J216:J218)</f>
        <v>57.44</v>
      </c>
      <c r="K219" s="91">
        <f>SUM(K216:K218)</f>
        <v>297.5</v>
      </c>
      <c r="L219" s="90"/>
      <c r="M219" s="55"/>
    </row>
    <row r="220" spans="1:13" s="69" customFormat="1" x14ac:dyDescent="0.25">
      <c r="A220" s="87" t="s">
        <v>47</v>
      </c>
      <c r="B220" s="90"/>
      <c r="C220" s="91">
        <f>SUM(C205,C214,C219)</f>
        <v>54.702000000000005</v>
      </c>
      <c r="D220" s="91">
        <f>SUM(D205,D214,D219)</f>
        <v>50.471999999999994</v>
      </c>
      <c r="E220" s="101">
        <f>SUM(E205,E214,E219)</f>
        <v>226.82</v>
      </c>
      <c r="F220" s="91">
        <f>SUM(F205,F214,F219)</f>
        <v>1579.9699999999998</v>
      </c>
      <c r="G220" s="90"/>
      <c r="H220" s="91">
        <f>SUM(H205,H214,H219)</f>
        <v>62.930000000000007</v>
      </c>
      <c r="I220" s="91">
        <f>SUM(I205,I214,I219)</f>
        <v>63.699999999999996</v>
      </c>
      <c r="J220" s="91">
        <f>SUM(J205,J214,J219)</f>
        <v>278.87</v>
      </c>
      <c r="K220" s="91">
        <f>SUM(K205,K214,K219)</f>
        <v>1952.87</v>
      </c>
      <c r="L220" s="90"/>
      <c r="M220" s="55"/>
    </row>
    <row r="221" spans="1:13" x14ac:dyDescent="0.25">
      <c r="A221" s="319" t="s">
        <v>88</v>
      </c>
      <c r="B221" s="320"/>
      <c r="C221" s="320"/>
      <c r="D221" s="320"/>
      <c r="E221" s="320"/>
      <c r="F221" s="320"/>
      <c r="G221" s="320"/>
      <c r="H221" s="320"/>
      <c r="I221" s="320"/>
      <c r="J221" s="320"/>
      <c r="K221" s="320"/>
      <c r="L221" s="321"/>
      <c r="M221" s="322"/>
    </row>
    <row r="222" spans="1:13" s="69" customFormat="1" ht="10.5" customHeight="1" x14ac:dyDescent="0.25">
      <c r="A222" s="323" t="s">
        <v>2</v>
      </c>
      <c r="B222" s="325" t="s">
        <v>3</v>
      </c>
      <c r="C222" s="320"/>
      <c r="D222" s="320"/>
      <c r="E222" s="320"/>
      <c r="F222" s="320"/>
      <c r="G222" s="326" t="s">
        <v>160</v>
      </c>
      <c r="H222" s="326"/>
      <c r="I222" s="326"/>
      <c r="J222" s="326"/>
      <c r="K222" s="326"/>
      <c r="L222" s="323" t="s">
        <v>4</v>
      </c>
      <c r="M222" s="323" t="s">
        <v>5</v>
      </c>
    </row>
    <row r="223" spans="1:13" s="69" customFormat="1" ht="15.75" customHeight="1" x14ac:dyDescent="0.25">
      <c r="A223" s="324"/>
      <c r="B223" s="70" t="s">
        <v>6</v>
      </c>
      <c r="C223" s="71" t="s">
        <v>120</v>
      </c>
      <c r="D223" s="71" t="s">
        <v>121</v>
      </c>
      <c r="E223" s="186" t="s">
        <v>9</v>
      </c>
      <c r="F223" s="71" t="s">
        <v>10</v>
      </c>
      <c r="G223" s="70" t="s">
        <v>6</v>
      </c>
      <c r="H223" s="71" t="s">
        <v>120</v>
      </c>
      <c r="I223" s="71" t="s">
        <v>121</v>
      </c>
      <c r="J223" s="71" t="s">
        <v>9</v>
      </c>
      <c r="K223" s="73" t="s">
        <v>10</v>
      </c>
      <c r="L223" s="324"/>
      <c r="M223" s="324"/>
    </row>
    <row r="224" spans="1:13" ht="10.5" customHeight="1" x14ac:dyDescent="0.25">
      <c r="A224" s="327" t="s">
        <v>11</v>
      </c>
      <c r="B224" s="327"/>
      <c r="C224" s="327"/>
      <c r="D224" s="327"/>
      <c r="E224" s="327"/>
      <c r="F224" s="327"/>
      <c r="G224" s="327"/>
      <c r="H224" s="323"/>
      <c r="I224" s="323"/>
      <c r="J224" s="323"/>
      <c r="K224" s="323"/>
      <c r="L224" s="327"/>
      <c r="M224" s="327"/>
    </row>
    <row r="225" spans="1:13" x14ac:dyDescent="0.25">
      <c r="A225" s="55" t="s">
        <v>244</v>
      </c>
      <c r="B225" s="74">
        <v>90</v>
      </c>
      <c r="C225" s="74">
        <v>10.4</v>
      </c>
      <c r="D225" s="74">
        <v>12.6</v>
      </c>
      <c r="E225" s="74">
        <v>9.06</v>
      </c>
      <c r="F225" s="74">
        <v>207.09</v>
      </c>
      <c r="G225" s="74">
        <v>100</v>
      </c>
      <c r="H225" s="74">
        <v>11.63</v>
      </c>
      <c r="I225" s="74">
        <v>14.08</v>
      </c>
      <c r="J225" s="74">
        <v>10.08</v>
      </c>
      <c r="K225" s="74">
        <v>230.1</v>
      </c>
      <c r="L225" s="82" t="s">
        <v>245</v>
      </c>
      <c r="M225" s="55" t="s">
        <v>246</v>
      </c>
    </row>
    <row r="226" spans="1:13" x14ac:dyDescent="0.25">
      <c r="A226" s="81" t="s">
        <v>151</v>
      </c>
      <c r="B226" s="82">
        <v>5</v>
      </c>
      <c r="C226" s="82">
        <v>0.04</v>
      </c>
      <c r="D226" s="82">
        <v>3.6</v>
      </c>
      <c r="E226" s="83">
        <v>0.06</v>
      </c>
      <c r="F226" s="82">
        <v>33</v>
      </c>
      <c r="G226" s="82">
        <v>5</v>
      </c>
      <c r="H226" s="84">
        <v>0.04</v>
      </c>
      <c r="I226" s="84">
        <v>3.6</v>
      </c>
      <c r="J226" s="84">
        <v>0.06</v>
      </c>
      <c r="K226" s="84">
        <v>33</v>
      </c>
      <c r="L226" s="97" t="s">
        <v>152</v>
      </c>
      <c r="M226" s="55" t="s">
        <v>153</v>
      </c>
    </row>
    <row r="227" spans="1:13" ht="10.5" customHeight="1" x14ac:dyDescent="0.25">
      <c r="A227" s="78" t="s">
        <v>97</v>
      </c>
      <c r="B227" s="82">
        <v>150</v>
      </c>
      <c r="C227" s="82">
        <v>3.06</v>
      </c>
      <c r="D227" s="82">
        <v>4.8</v>
      </c>
      <c r="E227" s="83">
        <v>20.440000000000001</v>
      </c>
      <c r="F227" s="82">
        <v>137.25</v>
      </c>
      <c r="G227" s="82">
        <v>180</v>
      </c>
      <c r="H227" s="82">
        <v>3.68</v>
      </c>
      <c r="I227" s="82">
        <v>5.76</v>
      </c>
      <c r="J227" s="82">
        <v>24.53</v>
      </c>
      <c r="K227" s="82">
        <v>164.7</v>
      </c>
      <c r="L227" s="82">
        <v>312</v>
      </c>
      <c r="M227" s="55" t="s">
        <v>98</v>
      </c>
    </row>
    <row r="228" spans="1:13" ht="10.5" customHeight="1" x14ac:dyDescent="0.25">
      <c r="A228" s="81" t="s">
        <v>54</v>
      </c>
      <c r="B228" s="82" t="s">
        <v>55</v>
      </c>
      <c r="C228" s="82">
        <v>0.13</v>
      </c>
      <c r="D228" s="82">
        <v>0.02</v>
      </c>
      <c r="E228" s="83">
        <v>15.2</v>
      </c>
      <c r="F228" s="82">
        <v>62</v>
      </c>
      <c r="G228" s="82" t="s">
        <v>55</v>
      </c>
      <c r="H228" s="82">
        <v>0.13</v>
      </c>
      <c r="I228" s="82">
        <v>0.02</v>
      </c>
      <c r="J228" s="82">
        <v>15.2</v>
      </c>
      <c r="K228" s="82">
        <v>62</v>
      </c>
      <c r="L228" s="84">
        <v>686</v>
      </c>
      <c r="M228" s="85" t="s">
        <v>56</v>
      </c>
    </row>
    <row r="229" spans="1:13" x14ac:dyDescent="0.25">
      <c r="A229" s="86" t="s">
        <v>45</v>
      </c>
      <c r="B229" s="82">
        <v>40</v>
      </c>
      <c r="C229" s="82">
        <f>1.6*2</f>
        <v>3.2</v>
      </c>
      <c r="D229" s="82">
        <f>0.2*2</f>
        <v>0.4</v>
      </c>
      <c r="E229" s="83">
        <f>10.2*2</f>
        <v>20.399999999999999</v>
      </c>
      <c r="F229" s="82">
        <v>100</v>
      </c>
      <c r="G229" s="82">
        <v>60</v>
      </c>
      <c r="H229" s="82">
        <v>4.8</v>
      </c>
      <c r="I229" s="82">
        <v>0.6</v>
      </c>
      <c r="J229" s="83">
        <v>30.6</v>
      </c>
      <c r="K229" s="82">
        <v>150</v>
      </c>
      <c r="L229" s="82" t="s">
        <v>43</v>
      </c>
      <c r="M229" s="78" t="s">
        <v>46</v>
      </c>
    </row>
    <row r="230" spans="1:13" x14ac:dyDescent="0.25">
      <c r="A230" s="87" t="s">
        <v>25</v>
      </c>
      <c r="B230" s="90"/>
      <c r="C230" s="91">
        <f>SUM(C225:C229)</f>
        <v>16.830000000000002</v>
      </c>
      <c r="D230" s="91">
        <f>SUM(D225:D229)</f>
        <v>21.419999999999998</v>
      </c>
      <c r="E230" s="101">
        <f>SUM(E225:E229)</f>
        <v>65.16</v>
      </c>
      <c r="F230" s="91">
        <f>SUM(F225:F229)</f>
        <v>539.34</v>
      </c>
      <c r="G230" s="90"/>
      <c r="H230" s="91">
        <f>SUM(H225:H229)</f>
        <v>20.28</v>
      </c>
      <c r="I230" s="91">
        <f>SUM(I225:I229)</f>
        <v>24.06</v>
      </c>
      <c r="J230" s="91">
        <f>SUM(J225:J229)</f>
        <v>80.47</v>
      </c>
      <c r="K230" s="91">
        <f>SUM(K225:K229)</f>
        <v>639.79999999999995</v>
      </c>
      <c r="L230" s="90"/>
      <c r="M230" s="55"/>
    </row>
    <row r="231" spans="1:13" x14ac:dyDescent="0.25">
      <c r="A231" s="325" t="s">
        <v>26</v>
      </c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8"/>
    </row>
    <row r="232" spans="1:13" ht="12.75" customHeight="1" x14ac:dyDescent="0.25">
      <c r="A232" s="55" t="s">
        <v>241</v>
      </c>
      <c r="B232" s="99">
        <v>200</v>
      </c>
      <c r="C232" s="74">
        <v>4.4000000000000004</v>
      </c>
      <c r="D232" s="74">
        <v>4.2</v>
      </c>
      <c r="E232" s="75">
        <v>13.2</v>
      </c>
      <c r="F232" s="74">
        <v>118.6</v>
      </c>
      <c r="G232" s="107">
        <v>250</v>
      </c>
      <c r="H232" s="82">
        <v>5.49</v>
      </c>
      <c r="I232" s="82">
        <v>5.27</v>
      </c>
      <c r="J232" s="82">
        <v>16.54</v>
      </c>
      <c r="K232" s="82">
        <v>148.25</v>
      </c>
      <c r="L232" s="82" t="s">
        <v>242</v>
      </c>
      <c r="M232" s="55" t="s">
        <v>243</v>
      </c>
    </row>
    <row r="233" spans="1:13" x14ac:dyDescent="0.25">
      <c r="A233" s="85" t="s">
        <v>154</v>
      </c>
      <c r="B233" s="74">
        <v>90</v>
      </c>
      <c r="C233" s="74">
        <v>13.1</v>
      </c>
      <c r="D233" s="74">
        <v>13.9</v>
      </c>
      <c r="E233" s="74">
        <v>12.6</v>
      </c>
      <c r="F233" s="74">
        <v>229</v>
      </c>
      <c r="G233" s="74">
        <v>100</v>
      </c>
      <c r="H233" s="74">
        <v>14.57</v>
      </c>
      <c r="I233" s="74">
        <v>15.5</v>
      </c>
      <c r="J233" s="74">
        <v>14</v>
      </c>
      <c r="K233" s="74">
        <v>255</v>
      </c>
      <c r="L233" s="74" t="s">
        <v>155</v>
      </c>
      <c r="M233" s="78" t="s">
        <v>156</v>
      </c>
    </row>
    <row r="234" spans="1:13" x14ac:dyDescent="0.25">
      <c r="A234" s="55" t="s">
        <v>135</v>
      </c>
      <c r="B234" s="99">
        <v>150</v>
      </c>
      <c r="C234" s="102">
        <v>2.6</v>
      </c>
      <c r="D234" s="102">
        <v>11.8</v>
      </c>
      <c r="E234" s="103">
        <v>12.81</v>
      </c>
      <c r="F234" s="102">
        <v>163.5</v>
      </c>
      <c r="G234" s="84">
        <v>180</v>
      </c>
      <c r="H234" s="84">
        <v>3.1</v>
      </c>
      <c r="I234" s="84">
        <v>13.3</v>
      </c>
      <c r="J234" s="84">
        <v>15.37</v>
      </c>
      <c r="K234" s="84">
        <v>196.2</v>
      </c>
      <c r="L234" s="82">
        <v>541</v>
      </c>
      <c r="M234" s="78" t="s">
        <v>136</v>
      </c>
    </row>
    <row r="235" spans="1:13" ht="11.25" customHeight="1" x14ac:dyDescent="0.25">
      <c r="A235" s="55" t="s">
        <v>102</v>
      </c>
      <c r="B235" s="84">
        <v>200</v>
      </c>
      <c r="C235" s="102">
        <v>0.33</v>
      </c>
      <c r="D235" s="102">
        <v>0</v>
      </c>
      <c r="E235" s="103">
        <v>22.78</v>
      </c>
      <c r="F235" s="102">
        <v>94.44</v>
      </c>
      <c r="G235" s="84">
        <v>200</v>
      </c>
      <c r="H235" s="102">
        <v>0.33</v>
      </c>
      <c r="I235" s="102">
        <v>0</v>
      </c>
      <c r="J235" s="102">
        <v>22.78</v>
      </c>
      <c r="K235" s="102">
        <v>94.44</v>
      </c>
      <c r="L235" s="80" t="s">
        <v>103</v>
      </c>
      <c r="M235" s="78" t="s">
        <v>104</v>
      </c>
    </row>
    <row r="236" spans="1:13" x14ac:dyDescent="0.25">
      <c r="A236" s="86" t="s">
        <v>42</v>
      </c>
      <c r="B236" s="99">
        <v>40</v>
      </c>
      <c r="C236" s="77">
        <v>2.6</v>
      </c>
      <c r="D236" s="77">
        <v>0.4</v>
      </c>
      <c r="E236" s="77">
        <v>17.2</v>
      </c>
      <c r="F236" s="77">
        <v>85</v>
      </c>
      <c r="G236" s="107">
        <v>40</v>
      </c>
      <c r="H236" s="74">
        <v>2.6</v>
      </c>
      <c r="I236" s="74">
        <v>0.4</v>
      </c>
      <c r="J236" s="74">
        <v>17.2</v>
      </c>
      <c r="K236" s="74">
        <v>85</v>
      </c>
      <c r="L236" s="74" t="s">
        <v>43</v>
      </c>
      <c r="M236" s="55" t="s">
        <v>44</v>
      </c>
    </row>
    <row r="237" spans="1:13" x14ac:dyDescent="0.25">
      <c r="A237" s="86" t="s">
        <v>45</v>
      </c>
      <c r="B237" s="64">
        <v>40</v>
      </c>
      <c r="C237" s="74">
        <v>3.2</v>
      </c>
      <c r="D237" s="74">
        <v>0.4</v>
      </c>
      <c r="E237" s="74">
        <v>20.399999999999999</v>
      </c>
      <c r="F237" s="74">
        <v>100</v>
      </c>
      <c r="G237" s="80">
        <v>40</v>
      </c>
      <c r="H237" s="74">
        <v>3.2</v>
      </c>
      <c r="I237" s="74">
        <v>0.4</v>
      </c>
      <c r="J237" s="74">
        <v>20.399999999999999</v>
      </c>
      <c r="K237" s="74">
        <v>100</v>
      </c>
      <c r="L237" s="82" t="s">
        <v>43</v>
      </c>
      <c r="M237" s="78" t="s">
        <v>46</v>
      </c>
    </row>
    <row r="238" spans="1:13" x14ac:dyDescent="0.25">
      <c r="A238" s="87" t="s">
        <v>25</v>
      </c>
      <c r="B238" s="74"/>
      <c r="C238" s="91">
        <f>SUM(C232:C237)</f>
        <v>26.23</v>
      </c>
      <c r="D238" s="91">
        <f>SUM(D232:D237)</f>
        <v>30.7</v>
      </c>
      <c r="E238" s="101">
        <f>SUM(E232:E237)</f>
        <v>98.990000000000009</v>
      </c>
      <c r="F238" s="91">
        <f>SUM(F232:F237)</f>
        <v>790.54</v>
      </c>
      <c r="G238" s="90"/>
      <c r="H238" s="91">
        <f>SUM(H232:H237)</f>
        <v>29.290000000000003</v>
      </c>
      <c r="I238" s="91">
        <f>SUM(I232:I237)</f>
        <v>34.869999999999997</v>
      </c>
      <c r="J238" s="91">
        <f>SUM(J232:J237)</f>
        <v>106.28999999999999</v>
      </c>
      <c r="K238" s="91">
        <f>SUM(K232:K237)</f>
        <v>878.8900000000001</v>
      </c>
      <c r="L238" s="90"/>
      <c r="M238" s="55"/>
    </row>
    <row r="239" spans="1:13" x14ac:dyDescent="0.25">
      <c r="A239" s="325" t="s">
        <v>165</v>
      </c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  <c r="M239" s="328"/>
    </row>
    <row r="240" spans="1:13" x14ac:dyDescent="0.25">
      <c r="A240" s="78" t="s">
        <v>166</v>
      </c>
      <c r="B240" s="64">
        <v>100</v>
      </c>
      <c r="C240" s="74">
        <v>9.77</v>
      </c>
      <c r="D240" s="74">
        <v>11.6</v>
      </c>
      <c r="E240" s="74">
        <v>29.23</v>
      </c>
      <c r="F240" s="74">
        <v>264.02</v>
      </c>
      <c r="G240" s="80">
        <v>100</v>
      </c>
      <c r="H240" s="74">
        <v>9.77</v>
      </c>
      <c r="I240" s="74">
        <v>11.6</v>
      </c>
      <c r="J240" s="74">
        <v>29.23</v>
      </c>
      <c r="K240" s="74">
        <v>264.02</v>
      </c>
      <c r="L240" s="82" t="s">
        <v>167</v>
      </c>
      <c r="M240" s="78" t="s">
        <v>168</v>
      </c>
    </row>
    <row r="241" spans="1:13" ht="12" customHeight="1" x14ac:dyDescent="0.25">
      <c r="A241" s="55" t="s">
        <v>169</v>
      </c>
      <c r="B241" s="64">
        <v>0</v>
      </c>
      <c r="C241" s="102">
        <v>0</v>
      </c>
      <c r="D241" s="102">
        <v>0</v>
      </c>
      <c r="E241" s="103">
        <v>0</v>
      </c>
      <c r="F241" s="102">
        <v>0</v>
      </c>
      <c r="G241" s="99">
        <v>100</v>
      </c>
      <c r="H241" s="102">
        <v>0.04</v>
      </c>
      <c r="I241" s="102">
        <v>0.04</v>
      </c>
      <c r="J241" s="102">
        <v>9.8000000000000007</v>
      </c>
      <c r="K241" s="102">
        <v>47</v>
      </c>
      <c r="L241" s="80">
        <v>338</v>
      </c>
      <c r="M241" s="55" t="s">
        <v>96</v>
      </c>
    </row>
    <row r="242" spans="1:13" x14ac:dyDescent="0.25">
      <c r="A242" s="86" t="s">
        <v>201</v>
      </c>
      <c r="B242" s="99">
        <v>200</v>
      </c>
      <c r="C242" s="74">
        <v>7.0000000000000007E-2</v>
      </c>
      <c r="D242" s="74">
        <v>0.04</v>
      </c>
      <c r="E242" s="75">
        <v>27.04</v>
      </c>
      <c r="F242" s="74">
        <v>111.6</v>
      </c>
      <c r="G242" s="102">
        <v>200</v>
      </c>
      <c r="H242" s="74">
        <v>7.0000000000000007E-2</v>
      </c>
      <c r="I242" s="74">
        <v>0.04</v>
      </c>
      <c r="J242" s="74">
        <v>27.04</v>
      </c>
      <c r="K242" s="74">
        <v>111.6</v>
      </c>
      <c r="L242" s="206">
        <v>247</v>
      </c>
      <c r="M242" s="78" t="s">
        <v>202</v>
      </c>
    </row>
    <row r="243" spans="1:13" s="69" customFormat="1" x14ac:dyDescent="0.25">
      <c r="A243" s="87" t="s">
        <v>25</v>
      </c>
      <c r="B243" s="90"/>
      <c r="C243" s="91">
        <f>SUM(C240:C242)</f>
        <v>9.84</v>
      </c>
      <c r="D243" s="91">
        <f>SUM(D240:D242)</f>
        <v>11.639999999999999</v>
      </c>
      <c r="E243" s="101">
        <f>SUM(E240:E242)</f>
        <v>56.269999999999996</v>
      </c>
      <c r="F243" s="91">
        <f>SUM(F240:F242)</f>
        <v>375.62</v>
      </c>
      <c r="G243" s="90"/>
      <c r="H243" s="91">
        <f>SUM(H240:H242)</f>
        <v>9.879999999999999</v>
      </c>
      <c r="I243" s="91">
        <f>SUM(I240:I242)</f>
        <v>11.679999999999998</v>
      </c>
      <c r="J243" s="91">
        <f>SUM(J240:J242)</f>
        <v>66.069999999999993</v>
      </c>
      <c r="K243" s="91">
        <f>SUM(K240:K242)</f>
        <v>422.62</v>
      </c>
      <c r="L243" s="90"/>
      <c r="M243" s="55"/>
    </row>
    <row r="244" spans="1:13" s="69" customFormat="1" x14ac:dyDescent="0.25">
      <c r="A244" s="87" t="s">
        <v>47</v>
      </c>
      <c r="B244" s="90"/>
      <c r="C244" s="91">
        <f>SUM(C230,C238,C243)</f>
        <v>52.900000000000006</v>
      </c>
      <c r="D244" s="91">
        <f>SUM(D230,D238,D243)</f>
        <v>63.76</v>
      </c>
      <c r="E244" s="101">
        <f>SUM(E230,E238,E243)</f>
        <v>220.42000000000002</v>
      </c>
      <c r="F244" s="91">
        <f>SUM(F230,F238,F243)</f>
        <v>1705.5</v>
      </c>
      <c r="G244" s="90"/>
      <c r="H244" s="91">
        <f>SUM(H230,H238,H243)</f>
        <v>59.45</v>
      </c>
      <c r="I244" s="91">
        <f>SUM(I230,I238,I243)</f>
        <v>70.609999999999985</v>
      </c>
      <c r="J244" s="91">
        <f>SUM(J230,J238,J243)</f>
        <v>252.82999999999998</v>
      </c>
      <c r="K244" s="91">
        <f>SUM(K230,K238,K243)</f>
        <v>1941.31</v>
      </c>
      <c r="L244" s="90"/>
      <c r="M244" s="55"/>
    </row>
    <row r="245" spans="1:13" s="69" customFormat="1" x14ac:dyDescent="0.25">
      <c r="A245" s="207"/>
      <c r="B245" s="210"/>
      <c r="C245" s="213"/>
      <c r="D245" s="213"/>
      <c r="E245" s="214"/>
      <c r="F245" s="213"/>
      <c r="G245" s="210"/>
      <c r="H245" s="213"/>
      <c r="I245" s="213"/>
      <c r="J245" s="213"/>
      <c r="K245" s="213"/>
      <c r="L245" s="210"/>
      <c r="M245" s="211"/>
    </row>
    <row r="246" spans="1:13" s="69" customFormat="1" x14ac:dyDescent="0.25">
      <c r="A246" s="215"/>
      <c r="B246" s="198"/>
      <c r="C246" s="203"/>
      <c r="D246" s="203"/>
      <c r="E246" s="204"/>
      <c r="F246" s="203"/>
      <c r="G246" s="198"/>
      <c r="H246" s="203"/>
      <c r="I246" s="203"/>
      <c r="J246" s="203"/>
      <c r="K246" s="203"/>
      <c r="L246" s="198"/>
      <c r="M246" s="124"/>
    </row>
    <row r="247" spans="1:13" x14ac:dyDescent="0.25">
      <c r="A247" s="326" t="s">
        <v>105</v>
      </c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</row>
    <row r="248" spans="1:13" s="69" customFormat="1" ht="10.5" customHeight="1" x14ac:dyDescent="0.25">
      <c r="A248" s="323" t="s">
        <v>2</v>
      </c>
      <c r="B248" s="325" t="s">
        <v>3</v>
      </c>
      <c r="C248" s="320"/>
      <c r="D248" s="320"/>
      <c r="E248" s="320"/>
      <c r="F248" s="320"/>
      <c r="G248" s="326" t="s">
        <v>160</v>
      </c>
      <c r="H248" s="326"/>
      <c r="I248" s="326"/>
      <c r="J248" s="326"/>
      <c r="K248" s="326"/>
      <c r="L248" s="323" t="s">
        <v>4</v>
      </c>
      <c r="M248" s="323" t="s">
        <v>5</v>
      </c>
    </row>
    <row r="249" spans="1:13" s="69" customFormat="1" ht="16.5" customHeight="1" x14ac:dyDescent="0.25">
      <c r="A249" s="324"/>
      <c r="B249" s="70" t="s">
        <v>6</v>
      </c>
      <c r="C249" s="71" t="s">
        <v>120</v>
      </c>
      <c r="D249" s="71" t="s">
        <v>121</v>
      </c>
      <c r="E249" s="186" t="s">
        <v>9</v>
      </c>
      <c r="F249" s="71" t="s">
        <v>10</v>
      </c>
      <c r="G249" s="70" t="s">
        <v>6</v>
      </c>
      <c r="H249" s="71" t="s">
        <v>120</v>
      </c>
      <c r="I249" s="71" t="s">
        <v>121</v>
      </c>
      <c r="J249" s="71" t="s">
        <v>9</v>
      </c>
      <c r="K249" s="73" t="s">
        <v>10</v>
      </c>
      <c r="L249" s="324"/>
      <c r="M249" s="324"/>
    </row>
    <row r="250" spans="1:13" ht="11.25" customHeight="1" x14ac:dyDescent="0.25">
      <c r="A250" s="327" t="s">
        <v>11</v>
      </c>
      <c r="B250" s="327"/>
      <c r="C250" s="323"/>
      <c r="D250" s="323"/>
      <c r="E250" s="323"/>
      <c r="F250" s="323"/>
      <c r="G250" s="327"/>
      <c r="H250" s="323"/>
      <c r="I250" s="323"/>
      <c r="J250" s="323"/>
      <c r="K250" s="323"/>
      <c r="L250" s="327"/>
      <c r="M250" s="327"/>
    </row>
    <row r="251" spans="1:13" ht="12.75" customHeight="1" x14ac:dyDescent="0.25">
      <c r="A251" s="78" t="s">
        <v>157</v>
      </c>
      <c r="B251" s="64">
        <v>120</v>
      </c>
      <c r="C251" s="74">
        <v>16.47</v>
      </c>
      <c r="D251" s="74">
        <v>6.98</v>
      </c>
      <c r="E251" s="74">
        <v>25.12</v>
      </c>
      <c r="F251" s="74">
        <v>233.1</v>
      </c>
      <c r="G251" s="205">
        <v>150</v>
      </c>
      <c r="H251" s="74">
        <v>20.59</v>
      </c>
      <c r="I251" s="74">
        <v>8.73</v>
      </c>
      <c r="J251" s="74">
        <v>31.4</v>
      </c>
      <c r="K251" s="74">
        <v>291.36</v>
      </c>
      <c r="L251" s="111" t="s">
        <v>158</v>
      </c>
      <c r="M251" s="55" t="s">
        <v>159</v>
      </c>
    </row>
    <row r="252" spans="1:13" ht="10.5" customHeight="1" x14ac:dyDescent="0.25">
      <c r="A252" s="55" t="s">
        <v>92</v>
      </c>
      <c r="B252" s="76">
        <v>30</v>
      </c>
      <c r="C252" s="84">
        <v>2.16</v>
      </c>
      <c r="D252" s="84">
        <v>2.5499999999999998</v>
      </c>
      <c r="E252" s="114">
        <v>16.649999999999999</v>
      </c>
      <c r="F252" s="84">
        <v>98.4</v>
      </c>
      <c r="G252" s="99">
        <v>50</v>
      </c>
      <c r="H252" s="102">
        <v>3.6</v>
      </c>
      <c r="I252" s="102">
        <v>4.25</v>
      </c>
      <c r="J252" s="102">
        <v>27.75</v>
      </c>
      <c r="K252" s="102">
        <v>164</v>
      </c>
      <c r="L252" s="82" t="s">
        <v>93</v>
      </c>
      <c r="M252" s="55" t="s">
        <v>94</v>
      </c>
    </row>
    <row r="253" spans="1:13" ht="10.5" customHeight="1" x14ac:dyDescent="0.25">
      <c r="A253" s="55" t="s">
        <v>95</v>
      </c>
      <c r="B253" s="64">
        <v>200</v>
      </c>
      <c r="C253" s="102">
        <v>0.8</v>
      </c>
      <c r="D253" s="102">
        <v>0.8</v>
      </c>
      <c r="E253" s="103">
        <v>19.600000000000001</v>
      </c>
      <c r="F253" s="102">
        <v>94</v>
      </c>
      <c r="G253" s="99">
        <v>200</v>
      </c>
      <c r="H253" s="102">
        <v>0.8</v>
      </c>
      <c r="I253" s="102">
        <v>0.8</v>
      </c>
      <c r="J253" s="102">
        <v>19.600000000000001</v>
      </c>
      <c r="K253" s="102">
        <v>94</v>
      </c>
      <c r="L253" s="80">
        <v>338</v>
      </c>
      <c r="M253" s="55" t="s">
        <v>96</v>
      </c>
    </row>
    <row r="254" spans="1:13" ht="12" customHeight="1" x14ac:dyDescent="0.25">
      <c r="A254" s="78" t="s">
        <v>22</v>
      </c>
      <c r="B254" s="84" t="s">
        <v>23</v>
      </c>
      <c r="C254" s="84">
        <v>7.0000000000000007E-2</v>
      </c>
      <c r="D254" s="84">
        <v>0.02</v>
      </c>
      <c r="E254" s="114">
        <v>15</v>
      </c>
      <c r="F254" s="84">
        <v>60</v>
      </c>
      <c r="G254" s="84" t="s">
        <v>23</v>
      </c>
      <c r="H254" s="84">
        <v>7.0000000000000007E-2</v>
      </c>
      <c r="I254" s="84">
        <v>0.02</v>
      </c>
      <c r="J254" s="84">
        <v>15</v>
      </c>
      <c r="K254" s="84">
        <v>60</v>
      </c>
      <c r="L254" s="84">
        <v>685</v>
      </c>
      <c r="M254" s="94" t="s">
        <v>24</v>
      </c>
    </row>
    <row r="255" spans="1:13" x14ac:dyDescent="0.25">
      <c r="A255" s="87" t="s">
        <v>25</v>
      </c>
      <c r="B255" s="90"/>
      <c r="C255" s="91">
        <f>SUM(C251:C254)</f>
        <v>19.5</v>
      </c>
      <c r="D255" s="91">
        <f>SUM(D251:D254)</f>
        <v>10.350000000000001</v>
      </c>
      <c r="E255" s="101">
        <f>SUM(E251:E254)</f>
        <v>76.37</v>
      </c>
      <c r="F255" s="91">
        <f>SUM(F251:F254)</f>
        <v>485.5</v>
      </c>
      <c r="G255" s="90"/>
      <c r="H255" s="91">
        <f>SUM(H251:H254)</f>
        <v>25.060000000000002</v>
      </c>
      <c r="I255" s="91">
        <f>SUM(I251:I254)</f>
        <v>13.8</v>
      </c>
      <c r="J255" s="91">
        <f>SUM(J251:J254)</f>
        <v>93.75</v>
      </c>
      <c r="K255" s="91">
        <f>SUM(K251:K254)</f>
        <v>609.36</v>
      </c>
      <c r="L255" s="90"/>
      <c r="M255" s="55"/>
    </row>
    <row r="256" spans="1:13" x14ac:dyDescent="0.25">
      <c r="A256" s="325" t="s">
        <v>26</v>
      </c>
      <c r="B256" s="320"/>
      <c r="C256" s="320"/>
      <c r="D256" s="320"/>
      <c r="E256" s="320"/>
      <c r="F256" s="320"/>
      <c r="G256" s="320"/>
      <c r="H256" s="320"/>
      <c r="I256" s="320"/>
      <c r="J256" s="320"/>
      <c r="K256" s="320"/>
      <c r="L256" s="320"/>
      <c r="M256" s="328"/>
    </row>
    <row r="257" spans="1:13" x14ac:dyDescent="0.25">
      <c r="A257" s="55" t="s">
        <v>27</v>
      </c>
      <c r="B257" s="64" t="s">
        <v>28</v>
      </c>
      <c r="C257" s="77">
        <v>1.6</v>
      </c>
      <c r="D257" s="77">
        <v>5.3</v>
      </c>
      <c r="E257" s="96">
        <v>8.4</v>
      </c>
      <c r="F257" s="77">
        <v>87.5</v>
      </c>
      <c r="G257" s="76" t="s">
        <v>164</v>
      </c>
      <c r="H257" s="77">
        <v>2</v>
      </c>
      <c r="I257" s="77">
        <v>6.59</v>
      </c>
      <c r="J257" s="77">
        <v>10.45</v>
      </c>
      <c r="K257" s="77">
        <v>108.33</v>
      </c>
      <c r="L257" s="74" t="s">
        <v>29</v>
      </c>
      <c r="M257" s="78" t="s">
        <v>30</v>
      </c>
    </row>
    <row r="258" spans="1:13" ht="10.5" customHeight="1" x14ac:dyDescent="0.25">
      <c r="A258" s="78" t="s">
        <v>106</v>
      </c>
      <c r="B258" s="82">
        <v>90</v>
      </c>
      <c r="C258" s="75">
        <v>11.1</v>
      </c>
      <c r="D258" s="75">
        <v>14.26</v>
      </c>
      <c r="E258" s="74">
        <v>10.199999999999999</v>
      </c>
      <c r="F258" s="75">
        <v>215.87</v>
      </c>
      <c r="G258" s="64">
        <v>100</v>
      </c>
      <c r="H258" s="74">
        <v>12.3</v>
      </c>
      <c r="I258" s="74">
        <v>15.8</v>
      </c>
      <c r="J258" s="74">
        <v>11.3</v>
      </c>
      <c r="K258" s="74">
        <v>239.86</v>
      </c>
      <c r="L258" s="119" t="s">
        <v>107</v>
      </c>
      <c r="M258" s="55" t="s">
        <v>108</v>
      </c>
    </row>
    <row r="259" spans="1:13" ht="12" customHeight="1" x14ac:dyDescent="0.25">
      <c r="A259" s="86" t="s">
        <v>64</v>
      </c>
      <c r="B259" s="99">
        <v>150</v>
      </c>
      <c r="C259" s="74">
        <v>8.6</v>
      </c>
      <c r="D259" s="74">
        <v>6.09</v>
      </c>
      <c r="E259" s="75">
        <v>38.64</v>
      </c>
      <c r="F259" s="74">
        <v>243.75</v>
      </c>
      <c r="G259" s="84">
        <v>180</v>
      </c>
      <c r="H259" s="84">
        <v>10.32</v>
      </c>
      <c r="I259" s="84">
        <v>7.31</v>
      </c>
      <c r="J259" s="84">
        <v>46.37</v>
      </c>
      <c r="K259" s="84">
        <v>292.5</v>
      </c>
      <c r="L259" s="84" t="s">
        <v>65</v>
      </c>
      <c r="M259" s="100" t="s">
        <v>66</v>
      </c>
    </row>
    <row r="260" spans="1:13" ht="12" customHeight="1" x14ac:dyDescent="0.25">
      <c r="A260" s="86" t="s">
        <v>99</v>
      </c>
      <c r="B260" s="99">
        <v>30</v>
      </c>
      <c r="C260" s="74">
        <v>0.54</v>
      </c>
      <c r="D260" s="74">
        <v>0.03</v>
      </c>
      <c r="E260" s="75">
        <v>0.9</v>
      </c>
      <c r="F260" s="74">
        <v>6.9</v>
      </c>
      <c r="G260" s="102">
        <v>30</v>
      </c>
      <c r="H260" s="74">
        <v>0.54</v>
      </c>
      <c r="I260" s="74">
        <v>0.03</v>
      </c>
      <c r="J260" s="74">
        <v>0.9</v>
      </c>
      <c r="K260" s="74">
        <v>6.9</v>
      </c>
      <c r="L260" s="74" t="s">
        <v>100</v>
      </c>
      <c r="M260" s="78" t="s">
        <v>101</v>
      </c>
    </row>
    <row r="261" spans="1:13" ht="11.25" customHeight="1" x14ac:dyDescent="0.25">
      <c r="A261" s="55" t="s">
        <v>39</v>
      </c>
      <c r="B261" s="84">
        <v>200</v>
      </c>
      <c r="C261" s="102">
        <v>0.15</v>
      </c>
      <c r="D261" s="102">
        <v>0.06</v>
      </c>
      <c r="E261" s="103">
        <v>20.65</v>
      </c>
      <c r="F261" s="102">
        <v>82.9</v>
      </c>
      <c r="G261" s="82">
        <v>200</v>
      </c>
      <c r="H261" s="74">
        <v>0.15</v>
      </c>
      <c r="I261" s="74">
        <v>0.06</v>
      </c>
      <c r="J261" s="74">
        <v>20.65</v>
      </c>
      <c r="K261" s="74">
        <v>82.9</v>
      </c>
      <c r="L261" s="74" t="s">
        <v>40</v>
      </c>
      <c r="M261" s="78" t="s">
        <v>41</v>
      </c>
    </row>
    <row r="262" spans="1:13" x14ac:dyDescent="0.25">
      <c r="A262" s="55" t="s">
        <v>95</v>
      </c>
      <c r="B262" s="64">
        <v>200</v>
      </c>
      <c r="C262" s="102">
        <v>0.8</v>
      </c>
      <c r="D262" s="102">
        <v>0.8</v>
      </c>
      <c r="E262" s="103">
        <v>19.600000000000001</v>
      </c>
      <c r="F262" s="102">
        <v>94</v>
      </c>
      <c r="G262" s="99">
        <v>200</v>
      </c>
      <c r="H262" s="102">
        <v>0.8</v>
      </c>
      <c r="I262" s="102">
        <v>0.8</v>
      </c>
      <c r="J262" s="102">
        <v>19.600000000000001</v>
      </c>
      <c r="K262" s="102">
        <v>94</v>
      </c>
      <c r="L262" s="80">
        <v>338</v>
      </c>
      <c r="M262" s="55" t="s">
        <v>96</v>
      </c>
    </row>
    <row r="263" spans="1:13" x14ac:dyDescent="0.25">
      <c r="A263" s="86" t="s">
        <v>42</v>
      </c>
      <c r="B263" s="99">
        <v>40</v>
      </c>
      <c r="C263" s="77">
        <v>2.6</v>
      </c>
      <c r="D263" s="77">
        <v>0.4</v>
      </c>
      <c r="E263" s="77">
        <v>17.2</v>
      </c>
      <c r="F263" s="77">
        <v>85</v>
      </c>
      <c r="G263" s="107">
        <v>40</v>
      </c>
      <c r="H263" s="74">
        <v>2.6</v>
      </c>
      <c r="I263" s="74">
        <v>0.4</v>
      </c>
      <c r="J263" s="74">
        <v>17.2</v>
      </c>
      <c r="K263" s="74">
        <v>85</v>
      </c>
      <c r="L263" s="74" t="s">
        <v>43</v>
      </c>
      <c r="M263" s="55" t="s">
        <v>44</v>
      </c>
    </row>
    <row r="264" spans="1:13" x14ac:dyDescent="0.25">
      <c r="A264" s="86" t="s">
        <v>45</v>
      </c>
      <c r="B264" s="64">
        <v>40</v>
      </c>
      <c r="C264" s="74">
        <v>3.2</v>
      </c>
      <c r="D264" s="74">
        <v>0.4</v>
      </c>
      <c r="E264" s="74">
        <v>20.399999999999999</v>
      </c>
      <c r="F264" s="74">
        <v>100</v>
      </c>
      <c r="G264" s="80">
        <v>40</v>
      </c>
      <c r="H264" s="74">
        <v>3.2</v>
      </c>
      <c r="I264" s="74">
        <v>0.4</v>
      </c>
      <c r="J264" s="74">
        <v>20.399999999999999</v>
      </c>
      <c r="K264" s="74">
        <v>100</v>
      </c>
      <c r="L264" s="82" t="s">
        <v>43</v>
      </c>
      <c r="M264" s="78" t="s">
        <v>46</v>
      </c>
    </row>
    <row r="265" spans="1:13" x14ac:dyDescent="0.25">
      <c r="A265" s="87" t="s">
        <v>25</v>
      </c>
      <c r="B265" s="74"/>
      <c r="C265" s="91">
        <f>SUM(C257:C264)</f>
        <v>28.589999999999996</v>
      </c>
      <c r="D265" s="91">
        <f>SUM(D257:D264)</f>
        <v>27.339999999999996</v>
      </c>
      <c r="E265" s="101">
        <f>SUM(E257:E264)</f>
        <v>135.98999999999998</v>
      </c>
      <c r="F265" s="91">
        <f>SUM(F257:F264)</f>
        <v>915.92</v>
      </c>
      <c r="G265" s="90"/>
      <c r="H265" s="91">
        <f>SUM(H257:H264)</f>
        <v>31.91</v>
      </c>
      <c r="I265" s="91">
        <f>SUM(I257:I264)</f>
        <v>31.389999999999997</v>
      </c>
      <c r="J265" s="91">
        <f>SUM(J257:J264)</f>
        <v>146.87</v>
      </c>
      <c r="K265" s="91">
        <f>SUM(K257:K264)</f>
        <v>1009.49</v>
      </c>
      <c r="L265" s="90"/>
      <c r="M265" s="55"/>
    </row>
    <row r="266" spans="1:13" x14ac:dyDescent="0.25">
      <c r="A266" s="325" t="s">
        <v>165</v>
      </c>
      <c r="B266" s="320"/>
      <c r="C266" s="321"/>
      <c r="D266" s="321"/>
      <c r="E266" s="321"/>
      <c r="F266" s="321"/>
      <c r="G266" s="321"/>
      <c r="H266" s="321"/>
      <c r="I266" s="321"/>
      <c r="J266" s="321"/>
      <c r="K266" s="321"/>
      <c r="L266" s="321"/>
      <c r="M266" s="322"/>
    </row>
    <row r="267" spans="1:13" x14ac:dyDescent="0.25">
      <c r="A267" s="81" t="s">
        <v>180</v>
      </c>
      <c r="B267" s="64">
        <v>80</v>
      </c>
      <c r="C267" s="74">
        <v>8.2200000000000006</v>
      </c>
      <c r="D267" s="74">
        <v>10.3</v>
      </c>
      <c r="E267" s="75">
        <v>21.86</v>
      </c>
      <c r="F267" s="74">
        <v>212.8</v>
      </c>
      <c r="G267" s="64">
        <v>80</v>
      </c>
      <c r="H267" s="74">
        <v>8.2200000000000006</v>
      </c>
      <c r="I267" s="74">
        <v>10.3</v>
      </c>
      <c r="J267" s="74">
        <v>21.86</v>
      </c>
      <c r="K267" s="74">
        <v>212.8</v>
      </c>
      <c r="L267" s="82">
        <v>420</v>
      </c>
      <c r="M267" s="78" t="s">
        <v>181</v>
      </c>
    </row>
    <row r="268" spans="1:13" ht="12" customHeight="1" x14ac:dyDescent="0.25">
      <c r="A268" s="55" t="s">
        <v>169</v>
      </c>
      <c r="B268" s="64">
        <v>0</v>
      </c>
      <c r="C268" s="102">
        <v>0</v>
      </c>
      <c r="D268" s="102">
        <v>0</v>
      </c>
      <c r="E268" s="103">
        <v>0</v>
      </c>
      <c r="F268" s="102">
        <v>0</v>
      </c>
      <c r="G268" s="99">
        <v>100</v>
      </c>
      <c r="H268" s="102">
        <v>0.04</v>
      </c>
      <c r="I268" s="102">
        <v>0.04</v>
      </c>
      <c r="J268" s="102">
        <v>9.8000000000000007</v>
      </c>
      <c r="K268" s="102">
        <v>47</v>
      </c>
      <c r="L268" s="80">
        <v>338</v>
      </c>
      <c r="M268" s="55" t="s">
        <v>96</v>
      </c>
    </row>
    <row r="269" spans="1:13" ht="11.25" customHeight="1" x14ac:dyDescent="0.25">
      <c r="A269" s="81" t="s">
        <v>54</v>
      </c>
      <c r="B269" s="82" t="s">
        <v>55</v>
      </c>
      <c r="C269" s="82">
        <v>0.13</v>
      </c>
      <c r="D269" s="82">
        <v>0.02</v>
      </c>
      <c r="E269" s="83">
        <v>15.2</v>
      </c>
      <c r="F269" s="82">
        <v>62</v>
      </c>
      <c r="G269" s="82" t="s">
        <v>55</v>
      </c>
      <c r="H269" s="82">
        <v>0.13</v>
      </c>
      <c r="I269" s="82">
        <v>0.02</v>
      </c>
      <c r="J269" s="82">
        <v>15.2</v>
      </c>
      <c r="K269" s="82">
        <v>62</v>
      </c>
      <c r="L269" s="84">
        <v>686</v>
      </c>
      <c r="M269" s="85" t="s">
        <v>56</v>
      </c>
    </row>
    <row r="270" spans="1:13" s="69" customFormat="1" ht="9.75" customHeight="1" x14ac:dyDescent="0.25">
      <c r="A270" s="87" t="s">
        <v>25</v>
      </c>
      <c r="B270" s="90"/>
      <c r="C270" s="91">
        <f>SUM(C267:C269)</f>
        <v>8.3500000000000014</v>
      </c>
      <c r="D270" s="91">
        <f>SUM(D267:D269)</f>
        <v>10.32</v>
      </c>
      <c r="E270" s="101">
        <f>SUM(E267:E269)</f>
        <v>37.06</v>
      </c>
      <c r="F270" s="91">
        <f>SUM(F267:F269)</f>
        <v>274.8</v>
      </c>
      <c r="G270" s="90"/>
      <c r="H270" s="91">
        <f>SUM(H267:H269)</f>
        <v>8.39</v>
      </c>
      <c r="I270" s="91">
        <f>SUM(I267:I269)</f>
        <v>10.36</v>
      </c>
      <c r="J270" s="91">
        <f>SUM(J267:J269)</f>
        <v>46.86</v>
      </c>
      <c r="K270" s="91">
        <f>SUM(K267:K269)</f>
        <v>321.8</v>
      </c>
      <c r="L270" s="90"/>
      <c r="M270" s="55"/>
    </row>
    <row r="271" spans="1:13" s="69" customFormat="1" ht="9.75" customHeight="1" x14ac:dyDescent="0.25">
      <c r="A271" s="87" t="s">
        <v>47</v>
      </c>
      <c r="B271" s="90"/>
      <c r="C271" s="91">
        <f>SUM(C255,C265,C270)</f>
        <v>56.44</v>
      </c>
      <c r="D271" s="91">
        <f>SUM(D255,D265,D270)</f>
        <v>48.01</v>
      </c>
      <c r="E271" s="101">
        <f>SUM(E255,E265,E270)</f>
        <v>249.42</v>
      </c>
      <c r="F271" s="91">
        <f>SUM(F255,F265,F270)</f>
        <v>1676.22</v>
      </c>
      <c r="G271" s="90"/>
      <c r="H271" s="91">
        <f>SUM(H255,H265,H270)</f>
        <v>65.36</v>
      </c>
      <c r="I271" s="91">
        <f>SUM(I255,I265,I270)</f>
        <v>55.55</v>
      </c>
      <c r="J271" s="91">
        <f>SUM(J255,J265,J270)</f>
        <v>287.48</v>
      </c>
      <c r="K271" s="91">
        <f>SUM(K255,K265,K270)</f>
        <v>1940.6499999999999</v>
      </c>
      <c r="L271" s="90"/>
      <c r="M271" s="55"/>
    </row>
    <row r="272" spans="1:13" x14ac:dyDescent="0.25">
      <c r="A272" s="326" t="s">
        <v>119</v>
      </c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</row>
    <row r="273" spans="1:13" s="69" customFormat="1" ht="10.5" customHeight="1" x14ac:dyDescent="0.25">
      <c r="A273" s="323" t="s">
        <v>2</v>
      </c>
      <c r="B273" s="325" t="s">
        <v>3</v>
      </c>
      <c r="C273" s="320"/>
      <c r="D273" s="320"/>
      <c r="E273" s="320"/>
      <c r="F273" s="320"/>
      <c r="G273" s="326" t="s">
        <v>160</v>
      </c>
      <c r="H273" s="326"/>
      <c r="I273" s="326"/>
      <c r="J273" s="326"/>
      <c r="K273" s="326"/>
      <c r="L273" s="323" t="s">
        <v>4</v>
      </c>
      <c r="M273" s="323" t="s">
        <v>5</v>
      </c>
    </row>
    <row r="274" spans="1:13" s="69" customFormat="1" ht="16.5" customHeight="1" x14ac:dyDescent="0.25">
      <c r="A274" s="324"/>
      <c r="B274" s="70" t="s">
        <v>6</v>
      </c>
      <c r="C274" s="71" t="s">
        <v>120</v>
      </c>
      <c r="D274" s="71" t="s">
        <v>121</v>
      </c>
      <c r="E274" s="186" t="s">
        <v>9</v>
      </c>
      <c r="F274" s="71" t="s">
        <v>10</v>
      </c>
      <c r="G274" s="70" t="s">
        <v>6</v>
      </c>
      <c r="H274" s="71" t="s">
        <v>120</v>
      </c>
      <c r="I274" s="71" t="s">
        <v>121</v>
      </c>
      <c r="J274" s="71" t="s">
        <v>9</v>
      </c>
      <c r="K274" s="73" t="s">
        <v>10</v>
      </c>
      <c r="L274" s="324"/>
      <c r="M274" s="324"/>
    </row>
    <row r="275" spans="1:13" ht="11.25" customHeight="1" x14ac:dyDescent="0.25">
      <c r="A275" s="327" t="s">
        <v>11</v>
      </c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  <c r="L275" s="327"/>
      <c r="M275" s="327"/>
    </row>
    <row r="276" spans="1:13" ht="16.5" customHeight="1" x14ac:dyDescent="0.25">
      <c r="A276" s="200" t="s">
        <v>123</v>
      </c>
      <c r="B276" s="74" t="s">
        <v>13</v>
      </c>
      <c r="C276" s="74">
        <v>8.6</v>
      </c>
      <c r="D276" s="74">
        <v>7.46</v>
      </c>
      <c r="E276" s="75">
        <v>44.26</v>
      </c>
      <c r="F276" s="74">
        <v>279</v>
      </c>
      <c r="G276" s="99" t="s">
        <v>161</v>
      </c>
      <c r="H276" s="74">
        <v>10.34</v>
      </c>
      <c r="I276" s="74">
        <v>13.27</v>
      </c>
      <c r="J276" s="74">
        <v>53.18</v>
      </c>
      <c r="K276" s="74">
        <v>374.4</v>
      </c>
      <c r="L276" s="216" t="s">
        <v>182</v>
      </c>
      <c r="M276" s="184" t="s">
        <v>125</v>
      </c>
    </row>
    <row r="277" spans="1:13" ht="11.25" customHeight="1" x14ac:dyDescent="0.25">
      <c r="A277" s="177" t="s">
        <v>16</v>
      </c>
      <c r="B277" s="108">
        <v>20</v>
      </c>
      <c r="C277" s="83">
        <v>4.6399999999999997</v>
      </c>
      <c r="D277" s="82">
        <v>5.9</v>
      </c>
      <c r="E277" s="83">
        <v>0</v>
      </c>
      <c r="F277" s="82">
        <v>72</v>
      </c>
      <c r="G277" s="99">
        <v>30</v>
      </c>
      <c r="H277" s="189">
        <v>6.96</v>
      </c>
      <c r="I277" s="189">
        <v>8.85</v>
      </c>
      <c r="J277" s="189">
        <v>0</v>
      </c>
      <c r="K277" s="189">
        <v>108</v>
      </c>
      <c r="L277" s="77" t="s">
        <v>17</v>
      </c>
      <c r="M277" s="177" t="s">
        <v>18</v>
      </c>
    </row>
    <row r="278" spans="1:13" ht="10.5" customHeight="1" x14ac:dyDescent="0.25">
      <c r="A278" s="188" t="s">
        <v>19</v>
      </c>
      <c r="B278" s="99">
        <v>60</v>
      </c>
      <c r="C278" s="74">
        <v>4.2</v>
      </c>
      <c r="D278" s="74">
        <v>3.36</v>
      </c>
      <c r="E278" s="74">
        <v>18.12</v>
      </c>
      <c r="F278" s="74">
        <v>122.88</v>
      </c>
      <c r="G278" s="99">
        <v>75</v>
      </c>
      <c r="H278" s="74">
        <v>5.25</v>
      </c>
      <c r="I278" s="74">
        <v>4.2</v>
      </c>
      <c r="J278" s="74">
        <v>22.65</v>
      </c>
      <c r="K278" s="74">
        <v>153.6</v>
      </c>
      <c r="L278" s="80" t="s">
        <v>203</v>
      </c>
      <c r="M278" s="55" t="s">
        <v>21</v>
      </c>
    </row>
    <row r="279" spans="1:13" ht="12" customHeight="1" x14ac:dyDescent="0.25">
      <c r="A279" s="78" t="s">
        <v>22</v>
      </c>
      <c r="B279" s="84" t="s">
        <v>23</v>
      </c>
      <c r="C279" s="84">
        <v>7.0000000000000007E-2</v>
      </c>
      <c r="D279" s="84">
        <v>0.02</v>
      </c>
      <c r="E279" s="114">
        <v>15</v>
      </c>
      <c r="F279" s="84">
        <v>60</v>
      </c>
      <c r="G279" s="84" t="s">
        <v>23</v>
      </c>
      <c r="H279" s="84">
        <v>7.0000000000000007E-2</v>
      </c>
      <c r="I279" s="84">
        <v>0.02</v>
      </c>
      <c r="J279" s="84">
        <v>15</v>
      </c>
      <c r="K279" s="84">
        <v>60</v>
      </c>
      <c r="L279" s="84">
        <v>685</v>
      </c>
      <c r="M279" s="94" t="s">
        <v>24</v>
      </c>
    </row>
    <row r="280" spans="1:13" x14ac:dyDescent="0.25">
      <c r="A280" s="87" t="s">
        <v>25</v>
      </c>
      <c r="B280" s="90"/>
      <c r="C280" s="91">
        <f>SUM(C276:C279)</f>
        <v>17.509999999999998</v>
      </c>
      <c r="D280" s="91">
        <f>SUM(D276:D279)</f>
        <v>16.739999999999998</v>
      </c>
      <c r="E280" s="91">
        <f>SUM(E276:E279)</f>
        <v>77.38</v>
      </c>
      <c r="F280" s="91">
        <f>SUM(F276:F279)</f>
        <v>533.88</v>
      </c>
      <c r="G280" s="91"/>
      <c r="H280" s="91">
        <f>SUM(H276:H279)</f>
        <v>22.62</v>
      </c>
      <c r="I280" s="91">
        <f>SUM(I276:I279)</f>
        <v>26.339999999999996</v>
      </c>
      <c r="J280" s="91">
        <f>SUM(J276:J279)</f>
        <v>90.83</v>
      </c>
      <c r="K280" s="91">
        <f>SUM(K276:K279)</f>
        <v>696</v>
      </c>
      <c r="L280" s="90"/>
      <c r="M280" s="55"/>
    </row>
    <row r="281" spans="1:13" x14ac:dyDescent="0.25">
      <c r="A281" s="325" t="s">
        <v>26</v>
      </c>
      <c r="B281" s="320"/>
      <c r="C281" s="321"/>
      <c r="D281" s="321"/>
      <c r="E281" s="321"/>
      <c r="F281" s="321"/>
      <c r="G281" s="321"/>
      <c r="H281" s="321"/>
      <c r="I281" s="321"/>
      <c r="J281" s="321"/>
      <c r="K281" s="321"/>
      <c r="L281" s="321"/>
      <c r="M281" s="322"/>
    </row>
    <row r="282" spans="1:13" ht="12" customHeight="1" x14ac:dyDescent="0.25">
      <c r="A282" s="55" t="s">
        <v>129</v>
      </c>
      <c r="B282" s="95" t="s">
        <v>28</v>
      </c>
      <c r="C282" s="77">
        <v>3.7</v>
      </c>
      <c r="D282" s="77">
        <v>3.38</v>
      </c>
      <c r="E282" s="96">
        <v>14.01</v>
      </c>
      <c r="F282" s="77">
        <v>103.62</v>
      </c>
      <c r="G282" s="110" t="s">
        <v>164</v>
      </c>
      <c r="H282" s="77">
        <v>4.1900000000000004</v>
      </c>
      <c r="I282" s="77">
        <v>3.95</v>
      </c>
      <c r="J282" s="77">
        <v>15.46</v>
      </c>
      <c r="K282" s="77">
        <v>125.61</v>
      </c>
      <c r="L282" s="111" t="s">
        <v>130</v>
      </c>
      <c r="M282" s="78" t="s">
        <v>131</v>
      </c>
    </row>
    <row r="283" spans="1:13" ht="11.25" customHeight="1" x14ac:dyDescent="0.25">
      <c r="A283" s="200" t="s">
        <v>113</v>
      </c>
      <c r="B283" s="99">
        <v>130</v>
      </c>
      <c r="C283" s="74">
        <v>21.88</v>
      </c>
      <c r="D283" s="74">
        <v>8.57</v>
      </c>
      <c r="E283" s="75">
        <v>4.63</v>
      </c>
      <c r="F283" s="74">
        <v>180.83</v>
      </c>
      <c r="G283" s="74">
        <v>150</v>
      </c>
      <c r="H283" s="74">
        <v>25.02</v>
      </c>
      <c r="I283" s="74">
        <v>9.7799999999999994</v>
      </c>
      <c r="J283" s="74">
        <v>5.56</v>
      </c>
      <c r="K283" s="74">
        <v>208.26</v>
      </c>
      <c r="L283" s="80" t="s">
        <v>114</v>
      </c>
      <c r="M283" s="78" t="s">
        <v>115</v>
      </c>
    </row>
    <row r="284" spans="1:13" ht="12" customHeight="1" x14ac:dyDescent="0.25">
      <c r="A284" s="78" t="s">
        <v>82</v>
      </c>
      <c r="B284" s="64">
        <v>150</v>
      </c>
      <c r="C284" s="102">
        <v>3.65</v>
      </c>
      <c r="D284" s="102">
        <v>5.37</v>
      </c>
      <c r="E284" s="103">
        <v>36.68</v>
      </c>
      <c r="F284" s="102">
        <v>209.7</v>
      </c>
      <c r="G284" s="104">
        <v>180</v>
      </c>
      <c r="H284" s="102">
        <v>4.38</v>
      </c>
      <c r="I284" s="102">
        <v>6.44</v>
      </c>
      <c r="J284" s="102">
        <v>44.02</v>
      </c>
      <c r="K284" s="102">
        <v>251.64</v>
      </c>
      <c r="L284" s="105" t="s">
        <v>83</v>
      </c>
      <c r="M284" s="81" t="s">
        <v>84</v>
      </c>
    </row>
    <row r="285" spans="1:13" ht="12.75" customHeight="1" x14ac:dyDescent="0.25">
      <c r="A285" s="113" t="s">
        <v>145</v>
      </c>
      <c r="B285" s="74">
        <v>20</v>
      </c>
      <c r="C285" s="74">
        <v>0.16</v>
      </c>
      <c r="D285" s="74">
        <v>0.02</v>
      </c>
      <c r="E285" s="75">
        <v>0.34</v>
      </c>
      <c r="F285" s="74">
        <v>2</v>
      </c>
      <c r="G285" s="74">
        <v>20</v>
      </c>
      <c r="H285" s="74">
        <v>0.16</v>
      </c>
      <c r="I285" s="74">
        <v>0.02</v>
      </c>
      <c r="J285" s="74">
        <v>0.34</v>
      </c>
      <c r="K285" s="74">
        <v>2</v>
      </c>
      <c r="L285" s="102">
        <v>70</v>
      </c>
      <c r="M285" s="78" t="s">
        <v>38</v>
      </c>
    </row>
    <row r="286" spans="1:13" ht="11.25" customHeight="1" x14ac:dyDescent="0.25">
      <c r="A286" s="98" t="s">
        <v>85</v>
      </c>
      <c r="B286" s="80">
        <v>200</v>
      </c>
      <c r="C286" s="181">
        <v>0.76</v>
      </c>
      <c r="D286" s="181">
        <v>0.04</v>
      </c>
      <c r="E286" s="185">
        <v>20.22</v>
      </c>
      <c r="F286" s="181">
        <v>85.51</v>
      </c>
      <c r="G286" s="80">
        <v>200</v>
      </c>
      <c r="H286" s="181">
        <v>0.76</v>
      </c>
      <c r="I286" s="181">
        <v>0.04</v>
      </c>
      <c r="J286" s="181">
        <v>20.22</v>
      </c>
      <c r="K286" s="181">
        <v>85.51</v>
      </c>
      <c r="L286" s="74" t="s">
        <v>86</v>
      </c>
      <c r="M286" s="78" t="s">
        <v>87</v>
      </c>
    </row>
    <row r="287" spans="1:13" x14ac:dyDescent="0.25">
      <c r="A287" s="86" t="s">
        <v>42</v>
      </c>
      <c r="B287" s="99">
        <v>40</v>
      </c>
      <c r="C287" s="77">
        <v>2.6</v>
      </c>
      <c r="D287" s="77">
        <v>0.4</v>
      </c>
      <c r="E287" s="77">
        <v>17.2</v>
      </c>
      <c r="F287" s="77">
        <v>85</v>
      </c>
      <c r="G287" s="107">
        <v>40</v>
      </c>
      <c r="H287" s="74">
        <v>2.6</v>
      </c>
      <c r="I287" s="74">
        <v>0.4</v>
      </c>
      <c r="J287" s="74">
        <v>17.2</v>
      </c>
      <c r="K287" s="74">
        <v>85</v>
      </c>
      <c r="L287" s="74" t="s">
        <v>43</v>
      </c>
      <c r="M287" s="55" t="s">
        <v>44</v>
      </c>
    </row>
    <row r="288" spans="1:13" x14ac:dyDescent="0.25">
      <c r="A288" s="86" t="s">
        <v>45</v>
      </c>
      <c r="B288" s="64">
        <v>40</v>
      </c>
      <c r="C288" s="74">
        <v>3.2</v>
      </c>
      <c r="D288" s="74">
        <v>0.4</v>
      </c>
      <c r="E288" s="74">
        <v>20.399999999999999</v>
      </c>
      <c r="F288" s="74">
        <v>100</v>
      </c>
      <c r="G288" s="80">
        <v>40</v>
      </c>
      <c r="H288" s="74">
        <v>3.2</v>
      </c>
      <c r="I288" s="74">
        <v>0.4</v>
      </c>
      <c r="J288" s="74">
        <v>20.399999999999999</v>
      </c>
      <c r="K288" s="74">
        <v>100</v>
      </c>
      <c r="L288" s="82" t="s">
        <v>43</v>
      </c>
      <c r="M288" s="78" t="s">
        <v>46</v>
      </c>
    </row>
    <row r="289" spans="1:13" ht="9" customHeight="1" x14ac:dyDescent="0.25">
      <c r="A289" s="87" t="s">
        <v>25</v>
      </c>
      <c r="B289" s="74"/>
      <c r="C289" s="91">
        <f>SUM(C282:C288)</f>
        <v>35.950000000000003</v>
      </c>
      <c r="D289" s="91">
        <f t="shared" ref="D289:K289" si="10">SUM(D282:D288)</f>
        <v>18.179999999999996</v>
      </c>
      <c r="E289" s="91">
        <f t="shared" si="10"/>
        <v>113.47999999999999</v>
      </c>
      <c r="F289" s="91">
        <f t="shared" si="10"/>
        <v>766.66000000000008</v>
      </c>
      <c r="G289" s="91"/>
      <c r="H289" s="91">
        <f t="shared" si="10"/>
        <v>40.31</v>
      </c>
      <c r="I289" s="91">
        <f t="shared" si="10"/>
        <v>21.029999999999998</v>
      </c>
      <c r="J289" s="91">
        <f t="shared" si="10"/>
        <v>123.20000000000002</v>
      </c>
      <c r="K289" s="91">
        <f t="shared" si="10"/>
        <v>858.02</v>
      </c>
      <c r="L289" s="90"/>
      <c r="M289" s="55"/>
    </row>
    <row r="290" spans="1:13" x14ac:dyDescent="0.25">
      <c r="A290" s="325" t="s">
        <v>165</v>
      </c>
      <c r="B290" s="320"/>
      <c r="C290" s="320"/>
      <c r="D290" s="320"/>
      <c r="E290" s="320"/>
      <c r="F290" s="320"/>
      <c r="G290" s="320"/>
      <c r="H290" s="320"/>
      <c r="I290" s="320"/>
      <c r="J290" s="320"/>
      <c r="K290" s="320"/>
      <c r="L290" s="320"/>
      <c r="M290" s="328"/>
    </row>
    <row r="291" spans="1:13" x14ac:dyDescent="0.25">
      <c r="A291" s="78" t="s">
        <v>126</v>
      </c>
      <c r="B291" s="64">
        <v>100</v>
      </c>
      <c r="C291" s="65">
        <v>12.78</v>
      </c>
      <c r="D291" s="65">
        <v>14.16</v>
      </c>
      <c r="E291" s="65">
        <v>37.659999999999997</v>
      </c>
      <c r="F291" s="65">
        <v>333</v>
      </c>
      <c r="G291" s="115">
        <v>100</v>
      </c>
      <c r="H291" s="65">
        <v>12.78</v>
      </c>
      <c r="I291" s="65">
        <v>14.16</v>
      </c>
      <c r="J291" s="65">
        <v>37.659999999999997</v>
      </c>
      <c r="K291" s="65">
        <v>333</v>
      </c>
      <c r="L291" s="97" t="s">
        <v>146</v>
      </c>
      <c r="M291" s="78" t="s">
        <v>128</v>
      </c>
    </row>
    <row r="292" spans="1:13" ht="12" customHeight="1" x14ac:dyDescent="0.25">
      <c r="A292" s="55" t="s">
        <v>169</v>
      </c>
      <c r="B292" s="64">
        <v>0</v>
      </c>
      <c r="C292" s="102">
        <v>0</v>
      </c>
      <c r="D292" s="102">
        <v>0</v>
      </c>
      <c r="E292" s="103">
        <v>0</v>
      </c>
      <c r="F292" s="102">
        <v>0</v>
      </c>
      <c r="G292" s="99">
        <v>100</v>
      </c>
      <c r="H292" s="102">
        <v>0.04</v>
      </c>
      <c r="I292" s="102">
        <v>0.04</v>
      </c>
      <c r="J292" s="102">
        <v>9.8000000000000007</v>
      </c>
      <c r="K292" s="102">
        <v>47</v>
      </c>
      <c r="L292" s="80">
        <v>338</v>
      </c>
      <c r="M292" s="55" t="s">
        <v>96</v>
      </c>
    </row>
    <row r="293" spans="1:13" x14ac:dyDescent="0.25">
      <c r="A293" s="217" t="s">
        <v>178</v>
      </c>
      <c r="B293" s="218">
        <v>200</v>
      </c>
      <c r="C293" s="65">
        <v>5.4</v>
      </c>
      <c r="D293" s="65">
        <v>5</v>
      </c>
      <c r="E293" s="219">
        <v>21.6</v>
      </c>
      <c r="F293" s="65">
        <v>158</v>
      </c>
      <c r="G293" s="107">
        <v>200</v>
      </c>
      <c r="H293" s="65">
        <v>5.4</v>
      </c>
      <c r="I293" s="65">
        <v>5</v>
      </c>
      <c r="J293" s="65">
        <v>21.6</v>
      </c>
      <c r="K293" s="65">
        <v>158</v>
      </c>
      <c r="L293" s="74">
        <v>386</v>
      </c>
      <c r="M293" s="78" t="s">
        <v>179</v>
      </c>
    </row>
    <row r="294" spans="1:13" s="223" customFormat="1" ht="9" customHeight="1" x14ac:dyDescent="0.25">
      <c r="A294" s="220" t="s">
        <v>25</v>
      </c>
      <c r="B294" s="221"/>
      <c r="C294" s="101">
        <f>SUM(C291:C293)</f>
        <v>18.18</v>
      </c>
      <c r="D294" s="101">
        <f>SUM(D291:D293)</f>
        <v>19.16</v>
      </c>
      <c r="E294" s="101">
        <f>SUM(E291:E293)</f>
        <v>59.26</v>
      </c>
      <c r="F294" s="101">
        <f>SUM(F291:F293)</f>
        <v>491</v>
      </c>
      <c r="G294" s="106"/>
      <c r="H294" s="101">
        <f>SUM(H291:H293)</f>
        <v>18.22</v>
      </c>
      <c r="I294" s="101">
        <f>SUM(I291:I293)</f>
        <v>19.2</v>
      </c>
      <c r="J294" s="101">
        <f>SUM(J291:J293)</f>
        <v>69.06</v>
      </c>
      <c r="K294" s="101">
        <f>SUM(K291:K293)</f>
        <v>538</v>
      </c>
      <c r="L294" s="221"/>
      <c r="M294" s="222"/>
    </row>
    <row r="295" spans="1:13" s="223" customFormat="1" x14ac:dyDescent="0.25">
      <c r="A295" s="220" t="s">
        <v>47</v>
      </c>
      <c r="B295" s="221"/>
      <c r="C295" s="101">
        <f>SUM(C280,C289,C294)</f>
        <v>71.64</v>
      </c>
      <c r="D295" s="101">
        <f>SUM(D280,D289,D294)</f>
        <v>54.08</v>
      </c>
      <c r="E295" s="101">
        <f>SUM(E280,E289,E294)</f>
        <v>250.11999999999998</v>
      </c>
      <c r="F295" s="101">
        <f>SUM(F280,F289,F294)</f>
        <v>1791.54</v>
      </c>
      <c r="G295" s="106"/>
      <c r="H295" s="101">
        <f>SUM(H280,H289,H294)</f>
        <v>81.150000000000006</v>
      </c>
      <c r="I295" s="101">
        <f>SUM(I280,I289,I294)</f>
        <v>66.569999999999993</v>
      </c>
      <c r="J295" s="101">
        <f>SUM(J280,J289,J294)</f>
        <v>283.09000000000003</v>
      </c>
      <c r="K295" s="101">
        <f>SUM(K280,K289,K294)</f>
        <v>2092.02</v>
      </c>
      <c r="L295" s="221"/>
      <c r="M295" s="222"/>
    </row>
  </sheetData>
  <mergeCells count="110">
    <mergeCell ref="A281:M281"/>
    <mergeCell ref="A290:M290"/>
    <mergeCell ref="A250:M250"/>
    <mergeCell ref="A256:M256"/>
    <mergeCell ref="A266:M266"/>
    <mergeCell ref="A272:M272"/>
    <mergeCell ref="A273:A274"/>
    <mergeCell ref="B273:F273"/>
    <mergeCell ref="G273:K273"/>
    <mergeCell ref="L273:L274"/>
    <mergeCell ref="M273:M274"/>
    <mergeCell ref="A231:M231"/>
    <mergeCell ref="A239:M239"/>
    <mergeCell ref="A247:M247"/>
    <mergeCell ref="A248:A249"/>
    <mergeCell ref="B248:F248"/>
    <mergeCell ref="G248:K248"/>
    <mergeCell ref="L248:L249"/>
    <mergeCell ref="M248:M249"/>
    <mergeCell ref="A275:M275"/>
    <mergeCell ref="A206:M206"/>
    <mergeCell ref="A215:M215"/>
    <mergeCell ref="A221:M221"/>
    <mergeCell ref="A222:A223"/>
    <mergeCell ref="B222:F222"/>
    <mergeCell ref="G222:K222"/>
    <mergeCell ref="L222:L223"/>
    <mergeCell ref="M222:M223"/>
    <mergeCell ref="A224:M224"/>
    <mergeCell ref="A181:M181"/>
    <mergeCell ref="A190:M190"/>
    <mergeCell ref="A197:M197"/>
    <mergeCell ref="A198:A199"/>
    <mergeCell ref="B198:F198"/>
    <mergeCell ref="G198:K198"/>
    <mergeCell ref="L198:L199"/>
    <mergeCell ref="M198:M199"/>
    <mergeCell ref="A200:M200"/>
    <mergeCell ref="A158:M158"/>
    <mergeCell ref="A166:M166"/>
    <mergeCell ref="A172:M172"/>
    <mergeCell ref="A173:A174"/>
    <mergeCell ref="B173:F173"/>
    <mergeCell ref="G173:K173"/>
    <mergeCell ref="L173:L174"/>
    <mergeCell ref="M173:M174"/>
    <mergeCell ref="A175:M175"/>
    <mergeCell ref="A138:M138"/>
    <mergeCell ref="A148:M148"/>
    <mergeCell ref="A149:M149"/>
    <mergeCell ref="A150:A151"/>
    <mergeCell ref="B150:F150"/>
    <mergeCell ref="G150:K150"/>
    <mergeCell ref="L150:L151"/>
    <mergeCell ref="M150:M151"/>
    <mergeCell ref="A152:M152"/>
    <mergeCell ref="A116:M116"/>
    <mergeCell ref="A122:M122"/>
    <mergeCell ref="A123:A124"/>
    <mergeCell ref="B123:F123"/>
    <mergeCell ref="G123:K123"/>
    <mergeCell ref="L123:L124"/>
    <mergeCell ref="M123:M124"/>
    <mergeCell ref="A125:M125"/>
    <mergeCell ref="A130:M130"/>
    <mergeCell ref="A92:M92"/>
    <mergeCell ref="A99:M99"/>
    <mergeCell ref="A100:A101"/>
    <mergeCell ref="B100:F100"/>
    <mergeCell ref="G100:K100"/>
    <mergeCell ref="L100:L101"/>
    <mergeCell ref="M100:M101"/>
    <mergeCell ref="A102:M102"/>
    <mergeCell ref="A108:M108"/>
    <mergeCell ref="A68:M68"/>
    <mergeCell ref="A74:M74"/>
    <mergeCell ref="A75:A76"/>
    <mergeCell ref="B75:F75"/>
    <mergeCell ref="G75:K75"/>
    <mergeCell ref="L75:L76"/>
    <mergeCell ref="M75:M76"/>
    <mergeCell ref="A77:M77"/>
    <mergeCell ref="A83:M83"/>
    <mergeCell ref="A44:M44"/>
    <mergeCell ref="A50:M50"/>
    <mergeCell ref="A51:A52"/>
    <mergeCell ref="B51:F51"/>
    <mergeCell ref="G51:K51"/>
    <mergeCell ref="L51:L52"/>
    <mergeCell ref="M51:M52"/>
    <mergeCell ref="A53:M53"/>
    <mergeCell ref="A59:M59"/>
    <mergeCell ref="A21:M21"/>
    <mergeCell ref="A27:M27"/>
    <mergeCell ref="A28:A29"/>
    <mergeCell ref="B28:F28"/>
    <mergeCell ref="G28:K28"/>
    <mergeCell ref="L28:L29"/>
    <mergeCell ref="M28:M29"/>
    <mergeCell ref="A30:M30"/>
    <mergeCell ref="A36:M36"/>
    <mergeCell ref="A1:M1"/>
    <mergeCell ref="A2:M2"/>
    <mergeCell ref="A3:A4"/>
    <mergeCell ref="B3:F3"/>
    <mergeCell ref="G3:K3"/>
    <mergeCell ref="L3:L4"/>
    <mergeCell ref="M3:M4"/>
    <mergeCell ref="A5:M5"/>
    <mergeCell ref="A11:M1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4E00-CBE6-40A6-AE4B-61946A3F86A5}">
  <dimension ref="A1:M194"/>
  <sheetViews>
    <sheetView topLeftCell="A76" zoomScale="120" zoomScaleNormal="120" workbookViewId="0">
      <selection activeCell="N30" sqref="N30"/>
    </sheetView>
  </sheetViews>
  <sheetFormatPr defaultRowHeight="12" x14ac:dyDescent="0.25"/>
  <cols>
    <col min="1" max="1" width="31.42578125" style="48" customWidth="1"/>
    <col min="2" max="2" width="8.42578125" style="124" customWidth="1"/>
    <col min="3" max="4" width="7.85546875" style="68" customWidth="1"/>
    <col min="5" max="5" width="10.140625" style="68" customWidth="1"/>
    <col min="6" max="6" width="7.5703125" style="68" customWidth="1"/>
    <col min="7" max="7" width="7.28515625" style="124" customWidth="1"/>
    <col min="8" max="8" width="18.140625" style="124" customWidth="1"/>
    <col min="9" max="256" width="9.140625" style="68"/>
    <col min="257" max="257" width="35.140625" style="68" customWidth="1"/>
    <col min="258" max="258" width="8" style="68" customWidth="1"/>
    <col min="259" max="260" width="6.42578125" style="68" customWidth="1"/>
    <col min="261" max="261" width="8.5703125" style="68" customWidth="1"/>
    <col min="262" max="262" width="7.5703125" style="68" customWidth="1"/>
    <col min="263" max="263" width="7.28515625" style="68" customWidth="1"/>
    <col min="264" max="264" width="18.140625" style="68" customWidth="1"/>
    <col min="265" max="512" width="9.140625" style="68"/>
    <col min="513" max="513" width="35.140625" style="68" customWidth="1"/>
    <col min="514" max="514" width="8" style="68" customWidth="1"/>
    <col min="515" max="516" width="6.42578125" style="68" customWidth="1"/>
    <col min="517" max="517" width="8.5703125" style="68" customWidth="1"/>
    <col min="518" max="518" width="7.5703125" style="68" customWidth="1"/>
    <col min="519" max="519" width="7.28515625" style="68" customWidth="1"/>
    <col min="520" max="520" width="18.140625" style="68" customWidth="1"/>
    <col min="521" max="768" width="9.140625" style="68"/>
    <col min="769" max="769" width="35.140625" style="68" customWidth="1"/>
    <col min="770" max="770" width="8" style="68" customWidth="1"/>
    <col min="771" max="772" width="6.42578125" style="68" customWidth="1"/>
    <col min="773" max="773" width="8.5703125" style="68" customWidth="1"/>
    <col min="774" max="774" width="7.5703125" style="68" customWidth="1"/>
    <col min="775" max="775" width="7.28515625" style="68" customWidth="1"/>
    <col min="776" max="776" width="18.140625" style="68" customWidth="1"/>
    <col min="777" max="1024" width="9.140625" style="68"/>
    <col min="1025" max="1025" width="35.140625" style="68" customWidth="1"/>
    <col min="1026" max="1026" width="8" style="68" customWidth="1"/>
    <col min="1027" max="1028" width="6.42578125" style="68" customWidth="1"/>
    <col min="1029" max="1029" width="8.5703125" style="68" customWidth="1"/>
    <col min="1030" max="1030" width="7.5703125" style="68" customWidth="1"/>
    <col min="1031" max="1031" width="7.28515625" style="68" customWidth="1"/>
    <col min="1032" max="1032" width="18.140625" style="68" customWidth="1"/>
    <col min="1033" max="1280" width="9.140625" style="68"/>
    <col min="1281" max="1281" width="35.140625" style="68" customWidth="1"/>
    <col min="1282" max="1282" width="8" style="68" customWidth="1"/>
    <col min="1283" max="1284" width="6.42578125" style="68" customWidth="1"/>
    <col min="1285" max="1285" width="8.5703125" style="68" customWidth="1"/>
    <col min="1286" max="1286" width="7.5703125" style="68" customWidth="1"/>
    <col min="1287" max="1287" width="7.28515625" style="68" customWidth="1"/>
    <col min="1288" max="1288" width="18.140625" style="68" customWidth="1"/>
    <col min="1289" max="1536" width="9.140625" style="68"/>
    <col min="1537" max="1537" width="35.140625" style="68" customWidth="1"/>
    <col min="1538" max="1538" width="8" style="68" customWidth="1"/>
    <col min="1539" max="1540" width="6.42578125" style="68" customWidth="1"/>
    <col min="1541" max="1541" width="8.5703125" style="68" customWidth="1"/>
    <col min="1542" max="1542" width="7.5703125" style="68" customWidth="1"/>
    <col min="1543" max="1543" width="7.28515625" style="68" customWidth="1"/>
    <col min="1544" max="1544" width="18.140625" style="68" customWidth="1"/>
    <col min="1545" max="1792" width="9.140625" style="68"/>
    <col min="1793" max="1793" width="35.140625" style="68" customWidth="1"/>
    <col min="1794" max="1794" width="8" style="68" customWidth="1"/>
    <col min="1795" max="1796" width="6.42578125" style="68" customWidth="1"/>
    <col min="1797" max="1797" width="8.5703125" style="68" customWidth="1"/>
    <col min="1798" max="1798" width="7.5703125" style="68" customWidth="1"/>
    <col min="1799" max="1799" width="7.28515625" style="68" customWidth="1"/>
    <col min="1800" max="1800" width="18.140625" style="68" customWidth="1"/>
    <col min="1801" max="2048" width="9.140625" style="68"/>
    <col min="2049" max="2049" width="35.140625" style="68" customWidth="1"/>
    <col min="2050" max="2050" width="8" style="68" customWidth="1"/>
    <col min="2051" max="2052" width="6.42578125" style="68" customWidth="1"/>
    <col min="2053" max="2053" width="8.5703125" style="68" customWidth="1"/>
    <col min="2054" max="2054" width="7.5703125" style="68" customWidth="1"/>
    <col min="2055" max="2055" width="7.28515625" style="68" customWidth="1"/>
    <col min="2056" max="2056" width="18.140625" style="68" customWidth="1"/>
    <col min="2057" max="2304" width="9.140625" style="68"/>
    <col min="2305" max="2305" width="35.140625" style="68" customWidth="1"/>
    <col min="2306" max="2306" width="8" style="68" customWidth="1"/>
    <col min="2307" max="2308" width="6.42578125" style="68" customWidth="1"/>
    <col min="2309" max="2309" width="8.5703125" style="68" customWidth="1"/>
    <col min="2310" max="2310" width="7.5703125" style="68" customWidth="1"/>
    <col min="2311" max="2311" width="7.28515625" style="68" customWidth="1"/>
    <col min="2312" max="2312" width="18.140625" style="68" customWidth="1"/>
    <col min="2313" max="2560" width="9.140625" style="68"/>
    <col min="2561" max="2561" width="35.140625" style="68" customWidth="1"/>
    <col min="2562" max="2562" width="8" style="68" customWidth="1"/>
    <col min="2563" max="2564" width="6.42578125" style="68" customWidth="1"/>
    <col min="2565" max="2565" width="8.5703125" style="68" customWidth="1"/>
    <col min="2566" max="2566" width="7.5703125" style="68" customWidth="1"/>
    <col min="2567" max="2567" width="7.28515625" style="68" customWidth="1"/>
    <col min="2568" max="2568" width="18.140625" style="68" customWidth="1"/>
    <col min="2569" max="2816" width="9.140625" style="68"/>
    <col min="2817" max="2817" width="35.140625" style="68" customWidth="1"/>
    <col min="2818" max="2818" width="8" style="68" customWidth="1"/>
    <col min="2819" max="2820" width="6.42578125" style="68" customWidth="1"/>
    <col min="2821" max="2821" width="8.5703125" style="68" customWidth="1"/>
    <col min="2822" max="2822" width="7.5703125" style="68" customWidth="1"/>
    <col min="2823" max="2823" width="7.28515625" style="68" customWidth="1"/>
    <col min="2824" max="2824" width="18.140625" style="68" customWidth="1"/>
    <col min="2825" max="3072" width="9.140625" style="68"/>
    <col min="3073" max="3073" width="35.140625" style="68" customWidth="1"/>
    <col min="3074" max="3074" width="8" style="68" customWidth="1"/>
    <col min="3075" max="3076" width="6.42578125" style="68" customWidth="1"/>
    <col min="3077" max="3077" width="8.5703125" style="68" customWidth="1"/>
    <col min="3078" max="3078" width="7.5703125" style="68" customWidth="1"/>
    <col min="3079" max="3079" width="7.28515625" style="68" customWidth="1"/>
    <col min="3080" max="3080" width="18.140625" style="68" customWidth="1"/>
    <col min="3081" max="3328" width="9.140625" style="68"/>
    <col min="3329" max="3329" width="35.140625" style="68" customWidth="1"/>
    <col min="3330" max="3330" width="8" style="68" customWidth="1"/>
    <col min="3331" max="3332" width="6.42578125" style="68" customWidth="1"/>
    <col min="3333" max="3333" width="8.5703125" style="68" customWidth="1"/>
    <col min="3334" max="3334" width="7.5703125" style="68" customWidth="1"/>
    <col min="3335" max="3335" width="7.28515625" style="68" customWidth="1"/>
    <col min="3336" max="3336" width="18.140625" style="68" customWidth="1"/>
    <col min="3337" max="3584" width="9.140625" style="68"/>
    <col min="3585" max="3585" width="35.140625" style="68" customWidth="1"/>
    <col min="3586" max="3586" width="8" style="68" customWidth="1"/>
    <col min="3587" max="3588" width="6.42578125" style="68" customWidth="1"/>
    <col min="3589" max="3589" width="8.5703125" style="68" customWidth="1"/>
    <col min="3590" max="3590" width="7.5703125" style="68" customWidth="1"/>
    <col min="3591" max="3591" width="7.28515625" style="68" customWidth="1"/>
    <col min="3592" max="3592" width="18.140625" style="68" customWidth="1"/>
    <col min="3593" max="3840" width="9.140625" style="68"/>
    <col min="3841" max="3841" width="35.140625" style="68" customWidth="1"/>
    <col min="3842" max="3842" width="8" style="68" customWidth="1"/>
    <col min="3843" max="3844" width="6.42578125" style="68" customWidth="1"/>
    <col min="3845" max="3845" width="8.5703125" style="68" customWidth="1"/>
    <col min="3846" max="3846" width="7.5703125" style="68" customWidth="1"/>
    <col min="3847" max="3847" width="7.28515625" style="68" customWidth="1"/>
    <col min="3848" max="3848" width="18.140625" style="68" customWidth="1"/>
    <col min="3849" max="4096" width="9.140625" style="68"/>
    <col min="4097" max="4097" width="35.140625" style="68" customWidth="1"/>
    <col min="4098" max="4098" width="8" style="68" customWidth="1"/>
    <col min="4099" max="4100" width="6.42578125" style="68" customWidth="1"/>
    <col min="4101" max="4101" width="8.5703125" style="68" customWidth="1"/>
    <col min="4102" max="4102" width="7.5703125" style="68" customWidth="1"/>
    <col min="4103" max="4103" width="7.28515625" style="68" customWidth="1"/>
    <col min="4104" max="4104" width="18.140625" style="68" customWidth="1"/>
    <col min="4105" max="4352" width="9.140625" style="68"/>
    <col min="4353" max="4353" width="35.140625" style="68" customWidth="1"/>
    <col min="4354" max="4354" width="8" style="68" customWidth="1"/>
    <col min="4355" max="4356" width="6.42578125" style="68" customWidth="1"/>
    <col min="4357" max="4357" width="8.5703125" style="68" customWidth="1"/>
    <col min="4358" max="4358" width="7.5703125" style="68" customWidth="1"/>
    <col min="4359" max="4359" width="7.28515625" style="68" customWidth="1"/>
    <col min="4360" max="4360" width="18.140625" style="68" customWidth="1"/>
    <col min="4361" max="4608" width="9.140625" style="68"/>
    <col min="4609" max="4609" width="35.140625" style="68" customWidth="1"/>
    <col min="4610" max="4610" width="8" style="68" customWidth="1"/>
    <col min="4611" max="4612" width="6.42578125" style="68" customWidth="1"/>
    <col min="4613" max="4613" width="8.5703125" style="68" customWidth="1"/>
    <col min="4614" max="4614" width="7.5703125" style="68" customWidth="1"/>
    <col min="4615" max="4615" width="7.28515625" style="68" customWidth="1"/>
    <col min="4616" max="4616" width="18.140625" style="68" customWidth="1"/>
    <col min="4617" max="4864" width="9.140625" style="68"/>
    <col min="4865" max="4865" width="35.140625" style="68" customWidth="1"/>
    <col min="4866" max="4866" width="8" style="68" customWidth="1"/>
    <col min="4867" max="4868" width="6.42578125" style="68" customWidth="1"/>
    <col min="4869" max="4869" width="8.5703125" style="68" customWidth="1"/>
    <col min="4870" max="4870" width="7.5703125" style="68" customWidth="1"/>
    <col min="4871" max="4871" width="7.28515625" style="68" customWidth="1"/>
    <col min="4872" max="4872" width="18.140625" style="68" customWidth="1"/>
    <col min="4873" max="5120" width="9.140625" style="68"/>
    <col min="5121" max="5121" width="35.140625" style="68" customWidth="1"/>
    <col min="5122" max="5122" width="8" style="68" customWidth="1"/>
    <col min="5123" max="5124" width="6.42578125" style="68" customWidth="1"/>
    <col min="5125" max="5125" width="8.5703125" style="68" customWidth="1"/>
    <col min="5126" max="5126" width="7.5703125" style="68" customWidth="1"/>
    <col min="5127" max="5127" width="7.28515625" style="68" customWidth="1"/>
    <col min="5128" max="5128" width="18.140625" style="68" customWidth="1"/>
    <col min="5129" max="5376" width="9.140625" style="68"/>
    <col min="5377" max="5377" width="35.140625" style="68" customWidth="1"/>
    <col min="5378" max="5378" width="8" style="68" customWidth="1"/>
    <col min="5379" max="5380" width="6.42578125" style="68" customWidth="1"/>
    <col min="5381" max="5381" width="8.5703125" style="68" customWidth="1"/>
    <col min="5382" max="5382" width="7.5703125" style="68" customWidth="1"/>
    <col min="5383" max="5383" width="7.28515625" style="68" customWidth="1"/>
    <col min="5384" max="5384" width="18.140625" style="68" customWidth="1"/>
    <col min="5385" max="5632" width="9.140625" style="68"/>
    <col min="5633" max="5633" width="35.140625" style="68" customWidth="1"/>
    <col min="5634" max="5634" width="8" style="68" customWidth="1"/>
    <col min="5635" max="5636" width="6.42578125" style="68" customWidth="1"/>
    <col min="5637" max="5637" width="8.5703125" style="68" customWidth="1"/>
    <col min="5638" max="5638" width="7.5703125" style="68" customWidth="1"/>
    <col min="5639" max="5639" width="7.28515625" style="68" customWidth="1"/>
    <col min="5640" max="5640" width="18.140625" style="68" customWidth="1"/>
    <col min="5641" max="5888" width="9.140625" style="68"/>
    <col min="5889" max="5889" width="35.140625" style="68" customWidth="1"/>
    <col min="5890" max="5890" width="8" style="68" customWidth="1"/>
    <col min="5891" max="5892" width="6.42578125" style="68" customWidth="1"/>
    <col min="5893" max="5893" width="8.5703125" style="68" customWidth="1"/>
    <col min="5894" max="5894" width="7.5703125" style="68" customWidth="1"/>
    <col min="5895" max="5895" width="7.28515625" style="68" customWidth="1"/>
    <col min="5896" max="5896" width="18.140625" style="68" customWidth="1"/>
    <col min="5897" max="6144" width="9.140625" style="68"/>
    <col min="6145" max="6145" width="35.140625" style="68" customWidth="1"/>
    <col min="6146" max="6146" width="8" style="68" customWidth="1"/>
    <col min="6147" max="6148" width="6.42578125" style="68" customWidth="1"/>
    <col min="6149" max="6149" width="8.5703125" style="68" customWidth="1"/>
    <col min="6150" max="6150" width="7.5703125" style="68" customWidth="1"/>
    <col min="6151" max="6151" width="7.28515625" style="68" customWidth="1"/>
    <col min="6152" max="6152" width="18.140625" style="68" customWidth="1"/>
    <col min="6153" max="6400" width="9.140625" style="68"/>
    <col min="6401" max="6401" width="35.140625" style="68" customWidth="1"/>
    <col min="6402" max="6402" width="8" style="68" customWidth="1"/>
    <col min="6403" max="6404" width="6.42578125" style="68" customWidth="1"/>
    <col min="6405" max="6405" width="8.5703125" style="68" customWidth="1"/>
    <col min="6406" max="6406" width="7.5703125" style="68" customWidth="1"/>
    <col min="6407" max="6407" width="7.28515625" style="68" customWidth="1"/>
    <col min="6408" max="6408" width="18.140625" style="68" customWidth="1"/>
    <col min="6409" max="6656" width="9.140625" style="68"/>
    <col min="6657" max="6657" width="35.140625" style="68" customWidth="1"/>
    <col min="6658" max="6658" width="8" style="68" customWidth="1"/>
    <col min="6659" max="6660" width="6.42578125" style="68" customWidth="1"/>
    <col min="6661" max="6661" width="8.5703125" style="68" customWidth="1"/>
    <col min="6662" max="6662" width="7.5703125" style="68" customWidth="1"/>
    <col min="6663" max="6663" width="7.28515625" style="68" customWidth="1"/>
    <col min="6664" max="6664" width="18.140625" style="68" customWidth="1"/>
    <col min="6665" max="6912" width="9.140625" style="68"/>
    <col min="6913" max="6913" width="35.140625" style="68" customWidth="1"/>
    <col min="6914" max="6914" width="8" style="68" customWidth="1"/>
    <col min="6915" max="6916" width="6.42578125" style="68" customWidth="1"/>
    <col min="6917" max="6917" width="8.5703125" style="68" customWidth="1"/>
    <col min="6918" max="6918" width="7.5703125" style="68" customWidth="1"/>
    <col min="6919" max="6919" width="7.28515625" style="68" customWidth="1"/>
    <col min="6920" max="6920" width="18.140625" style="68" customWidth="1"/>
    <col min="6921" max="7168" width="9.140625" style="68"/>
    <col min="7169" max="7169" width="35.140625" style="68" customWidth="1"/>
    <col min="7170" max="7170" width="8" style="68" customWidth="1"/>
    <col min="7171" max="7172" width="6.42578125" style="68" customWidth="1"/>
    <col min="7173" max="7173" width="8.5703125" style="68" customWidth="1"/>
    <col min="7174" max="7174" width="7.5703125" style="68" customWidth="1"/>
    <col min="7175" max="7175" width="7.28515625" style="68" customWidth="1"/>
    <col min="7176" max="7176" width="18.140625" style="68" customWidth="1"/>
    <col min="7177" max="7424" width="9.140625" style="68"/>
    <col min="7425" max="7425" width="35.140625" style="68" customWidth="1"/>
    <col min="7426" max="7426" width="8" style="68" customWidth="1"/>
    <col min="7427" max="7428" width="6.42578125" style="68" customWidth="1"/>
    <col min="7429" max="7429" width="8.5703125" style="68" customWidth="1"/>
    <col min="7430" max="7430" width="7.5703125" style="68" customWidth="1"/>
    <col min="7431" max="7431" width="7.28515625" style="68" customWidth="1"/>
    <col min="7432" max="7432" width="18.140625" style="68" customWidth="1"/>
    <col min="7433" max="7680" width="9.140625" style="68"/>
    <col min="7681" max="7681" width="35.140625" style="68" customWidth="1"/>
    <col min="7682" max="7682" width="8" style="68" customWidth="1"/>
    <col min="7683" max="7684" width="6.42578125" style="68" customWidth="1"/>
    <col min="7685" max="7685" width="8.5703125" style="68" customWidth="1"/>
    <col min="7686" max="7686" width="7.5703125" style="68" customWidth="1"/>
    <col min="7687" max="7687" width="7.28515625" style="68" customWidth="1"/>
    <col min="7688" max="7688" width="18.140625" style="68" customWidth="1"/>
    <col min="7689" max="7936" width="9.140625" style="68"/>
    <col min="7937" max="7937" width="35.140625" style="68" customWidth="1"/>
    <col min="7938" max="7938" width="8" style="68" customWidth="1"/>
    <col min="7939" max="7940" width="6.42578125" style="68" customWidth="1"/>
    <col min="7941" max="7941" width="8.5703125" style="68" customWidth="1"/>
    <col min="7942" max="7942" width="7.5703125" style="68" customWidth="1"/>
    <col min="7943" max="7943" width="7.28515625" style="68" customWidth="1"/>
    <col min="7944" max="7944" width="18.140625" style="68" customWidth="1"/>
    <col min="7945" max="8192" width="9.140625" style="68"/>
    <col min="8193" max="8193" width="35.140625" style="68" customWidth="1"/>
    <col min="8194" max="8194" width="8" style="68" customWidth="1"/>
    <col min="8195" max="8196" width="6.42578125" style="68" customWidth="1"/>
    <col min="8197" max="8197" width="8.5703125" style="68" customWidth="1"/>
    <col min="8198" max="8198" width="7.5703125" style="68" customWidth="1"/>
    <col min="8199" max="8199" width="7.28515625" style="68" customWidth="1"/>
    <col min="8200" max="8200" width="18.140625" style="68" customWidth="1"/>
    <col min="8201" max="8448" width="9.140625" style="68"/>
    <col min="8449" max="8449" width="35.140625" style="68" customWidth="1"/>
    <col min="8450" max="8450" width="8" style="68" customWidth="1"/>
    <col min="8451" max="8452" width="6.42578125" style="68" customWidth="1"/>
    <col min="8453" max="8453" width="8.5703125" style="68" customWidth="1"/>
    <col min="8454" max="8454" width="7.5703125" style="68" customWidth="1"/>
    <col min="8455" max="8455" width="7.28515625" style="68" customWidth="1"/>
    <col min="8456" max="8456" width="18.140625" style="68" customWidth="1"/>
    <col min="8457" max="8704" width="9.140625" style="68"/>
    <col min="8705" max="8705" width="35.140625" style="68" customWidth="1"/>
    <col min="8706" max="8706" width="8" style="68" customWidth="1"/>
    <col min="8707" max="8708" width="6.42578125" style="68" customWidth="1"/>
    <col min="8709" max="8709" width="8.5703125" style="68" customWidth="1"/>
    <col min="8710" max="8710" width="7.5703125" style="68" customWidth="1"/>
    <col min="8711" max="8711" width="7.28515625" style="68" customWidth="1"/>
    <col min="8712" max="8712" width="18.140625" style="68" customWidth="1"/>
    <col min="8713" max="8960" width="9.140625" style="68"/>
    <col min="8961" max="8961" width="35.140625" style="68" customWidth="1"/>
    <col min="8962" max="8962" width="8" style="68" customWidth="1"/>
    <col min="8963" max="8964" width="6.42578125" style="68" customWidth="1"/>
    <col min="8965" max="8965" width="8.5703125" style="68" customWidth="1"/>
    <col min="8966" max="8966" width="7.5703125" style="68" customWidth="1"/>
    <col min="8967" max="8967" width="7.28515625" style="68" customWidth="1"/>
    <col min="8968" max="8968" width="18.140625" style="68" customWidth="1"/>
    <col min="8969" max="9216" width="9.140625" style="68"/>
    <col min="9217" max="9217" width="35.140625" style="68" customWidth="1"/>
    <col min="9218" max="9218" width="8" style="68" customWidth="1"/>
    <col min="9219" max="9220" width="6.42578125" style="68" customWidth="1"/>
    <col min="9221" max="9221" width="8.5703125" style="68" customWidth="1"/>
    <col min="9222" max="9222" width="7.5703125" style="68" customWidth="1"/>
    <col min="9223" max="9223" width="7.28515625" style="68" customWidth="1"/>
    <col min="9224" max="9224" width="18.140625" style="68" customWidth="1"/>
    <col min="9225" max="9472" width="9.140625" style="68"/>
    <col min="9473" max="9473" width="35.140625" style="68" customWidth="1"/>
    <col min="9474" max="9474" width="8" style="68" customWidth="1"/>
    <col min="9475" max="9476" width="6.42578125" style="68" customWidth="1"/>
    <col min="9477" max="9477" width="8.5703125" style="68" customWidth="1"/>
    <col min="9478" max="9478" width="7.5703125" style="68" customWidth="1"/>
    <col min="9479" max="9479" width="7.28515625" style="68" customWidth="1"/>
    <col min="9480" max="9480" width="18.140625" style="68" customWidth="1"/>
    <col min="9481" max="9728" width="9.140625" style="68"/>
    <col min="9729" max="9729" width="35.140625" style="68" customWidth="1"/>
    <col min="9730" max="9730" width="8" style="68" customWidth="1"/>
    <col min="9731" max="9732" width="6.42578125" style="68" customWidth="1"/>
    <col min="9733" max="9733" width="8.5703125" style="68" customWidth="1"/>
    <col min="9734" max="9734" width="7.5703125" style="68" customWidth="1"/>
    <col min="9735" max="9735" width="7.28515625" style="68" customWidth="1"/>
    <col min="9736" max="9736" width="18.140625" style="68" customWidth="1"/>
    <col min="9737" max="9984" width="9.140625" style="68"/>
    <col min="9985" max="9985" width="35.140625" style="68" customWidth="1"/>
    <col min="9986" max="9986" width="8" style="68" customWidth="1"/>
    <col min="9987" max="9988" width="6.42578125" style="68" customWidth="1"/>
    <col min="9989" max="9989" width="8.5703125" style="68" customWidth="1"/>
    <col min="9990" max="9990" width="7.5703125" style="68" customWidth="1"/>
    <col min="9991" max="9991" width="7.28515625" style="68" customWidth="1"/>
    <col min="9992" max="9992" width="18.140625" style="68" customWidth="1"/>
    <col min="9993" max="10240" width="9.140625" style="68"/>
    <col min="10241" max="10241" width="35.140625" style="68" customWidth="1"/>
    <col min="10242" max="10242" width="8" style="68" customWidth="1"/>
    <col min="10243" max="10244" width="6.42578125" style="68" customWidth="1"/>
    <col min="10245" max="10245" width="8.5703125" style="68" customWidth="1"/>
    <col min="10246" max="10246" width="7.5703125" style="68" customWidth="1"/>
    <col min="10247" max="10247" width="7.28515625" style="68" customWidth="1"/>
    <col min="10248" max="10248" width="18.140625" style="68" customWidth="1"/>
    <col min="10249" max="10496" width="9.140625" style="68"/>
    <col min="10497" max="10497" width="35.140625" style="68" customWidth="1"/>
    <col min="10498" max="10498" width="8" style="68" customWidth="1"/>
    <col min="10499" max="10500" width="6.42578125" style="68" customWidth="1"/>
    <col min="10501" max="10501" width="8.5703125" style="68" customWidth="1"/>
    <col min="10502" max="10502" width="7.5703125" style="68" customWidth="1"/>
    <col min="10503" max="10503" width="7.28515625" style="68" customWidth="1"/>
    <col min="10504" max="10504" width="18.140625" style="68" customWidth="1"/>
    <col min="10505" max="10752" width="9.140625" style="68"/>
    <col min="10753" max="10753" width="35.140625" style="68" customWidth="1"/>
    <col min="10754" max="10754" width="8" style="68" customWidth="1"/>
    <col min="10755" max="10756" width="6.42578125" style="68" customWidth="1"/>
    <col min="10757" max="10757" width="8.5703125" style="68" customWidth="1"/>
    <col min="10758" max="10758" width="7.5703125" style="68" customWidth="1"/>
    <col min="10759" max="10759" width="7.28515625" style="68" customWidth="1"/>
    <col min="10760" max="10760" width="18.140625" style="68" customWidth="1"/>
    <col min="10761" max="11008" width="9.140625" style="68"/>
    <col min="11009" max="11009" width="35.140625" style="68" customWidth="1"/>
    <col min="11010" max="11010" width="8" style="68" customWidth="1"/>
    <col min="11011" max="11012" width="6.42578125" style="68" customWidth="1"/>
    <col min="11013" max="11013" width="8.5703125" style="68" customWidth="1"/>
    <col min="11014" max="11014" width="7.5703125" style="68" customWidth="1"/>
    <col min="11015" max="11015" width="7.28515625" style="68" customWidth="1"/>
    <col min="11016" max="11016" width="18.140625" style="68" customWidth="1"/>
    <col min="11017" max="11264" width="9.140625" style="68"/>
    <col min="11265" max="11265" width="35.140625" style="68" customWidth="1"/>
    <col min="11266" max="11266" width="8" style="68" customWidth="1"/>
    <col min="11267" max="11268" width="6.42578125" style="68" customWidth="1"/>
    <col min="11269" max="11269" width="8.5703125" style="68" customWidth="1"/>
    <col min="11270" max="11270" width="7.5703125" style="68" customWidth="1"/>
    <col min="11271" max="11271" width="7.28515625" style="68" customWidth="1"/>
    <col min="11272" max="11272" width="18.140625" style="68" customWidth="1"/>
    <col min="11273" max="11520" width="9.140625" style="68"/>
    <col min="11521" max="11521" width="35.140625" style="68" customWidth="1"/>
    <col min="11522" max="11522" width="8" style="68" customWidth="1"/>
    <col min="11523" max="11524" width="6.42578125" style="68" customWidth="1"/>
    <col min="11525" max="11525" width="8.5703125" style="68" customWidth="1"/>
    <col min="11526" max="11526" width="7.5703125" style="68" customWidth="1"/>
    <col min="11527" max="11527" width="7.28515625" style="68" customWidth="1"/>
    <col min="11528" max="11528" width="18.140625" style="68" customWidth="1"/>
    <col min="11529" max="11776" width="9.140625" style="68"/>
    <col min="11777" max="11777" width="35.140625" style="68" customWidth="1"/>
    <col min="11778" max="11778" width="8" style="68" customWidth="1"/>
    <col min="11779" max="11780" width="6.42578125" style="68" customWidth="1"/>
    <col min="11781" max="11781" width="8.5703125" style="68" customWidth="1"/>
    <col min="11782" max="11782" width="7.5703125" style="68" customWidth="1"/>
    <col min="11783" max="11783" width="7.28515625" style="68" customWidth="1"/>
    <col min="11784" max="11784" width="18.140625" style="68" customWidth="1"/>
    <col min="11785" max="12032" width="9.140625" style="68"/>
    <col min="12033" max="12033" width="35.140625" style="68" customWidth="1"/>
    <col min="12034" max="12034" width="8" style="68" customWidth="1"/>
    <col min="12035" max="12036" width="6.42578125" style="68" customWidth="1"/>
    <col min="12037" max="12037" width="8.5703125" style="68" customWidth="1"/>
    <col min="12038" max="12038" width="7.5703125" style="68" customWidth="1"/>
    <col min="12039" max="12039" width="7.28515625" style="68" customWidth="1"/>
    <col min="12040" max="12040" width="18.140625" style="68" customWidth="1"/>
    <col min="12041" max="12288" width="9.140625" style="68"/>
    <col min="12289" max="12289" width="35.140625" style="68" customWidth="1"/>
    <col min="12290" max="12290" width="8" style="68" customWidth="1"/>
    <col min="12291" max="12292" width="6.42578125" style="68" customWidth="1"/>
    <col min="12293" max="12293" width="8.5703125" style="68" customWidth="1"/>
    <col min="12294" max="12294" width="7.5703125" style="68" customWidth="1"/>
    <col min="12295" max="12295" width="7.28515625" style="68" customWidth="1"/>
    <col min="12296" max="12296" width="18.140625" style="68" customWidth="1"/>
    <col min="12297" max="12544" width="9.140625" style="68"/>
    <col min="12545" max="12545" width="35.140625" style="68" customWidth="1"/>
    <col min="12546" max="12546" width="8" style="68" customWidth="1"/>
    <col min="12547" max="12548" width="6.42578125" style="68" customWidth="1"/>
    <col min="12549" max="12549" width="8.5703125" style="68" customWidth="1"/>
    <col min="12550" max="12550" width="7.5703125" style="68" customWidth="1"/>
    <col min="12551" max="12551" width="7.28515625" style="68" customWidth="1"/>
    <col min="12552" max="12552" width="18.140625" style="68" customWidth="1"/>
    <col min="12553" max="12800" width="9.140625" style="68"/>
    <col min="12801" max="12801" width="35.140625" style="68" customWidth="1"/>
    <col min="12802" max="12802" width="8" style="68" customWidth="1"/>
    <col min="12803" max="12804" width="6.42578125" style="68" customWidth="1"/>
    <col min="12805" max="12805" width="8.5703125" style="68" customWidth="1"/>
    <col min="12806" max="12806" width="7.5703125" style="68" customWidth="1"/>
    <col min="12807" max="12807" width="7.28515625" style="68" customWidth="1"/>
    <col min="12808" max="12808" width="18.140625" style="68" customWidth="1"/>
    <col min="12809" max="13056" width="9.140625" style="68"/>
    <col min="13057" max="13057" width="35.140625" style="68" customWidth="1"/>
    <col min="13058" max="13058" width="8" style="68" customWidth="1"/>
    <col min="13059" max="13060" width="6.42578125" style="68" customWidth="1"/>
    <col min="13061" max="13061" width="8.5703125" style="68" customWidth="1"/>
    <col min="13062" max="13062" width="7.5703125" style="68" customWidth="1"/>
    <col min="13063" max="13063" width="7.28515625" style="68" customWidth="1"/>
    <col min="13064" max="13064" width="18.140625" style="68" customWidth="1"/>
    <col min="13065" max="13312" width="9.140625" style="68"/>
    <col min="13313" max="13313" width="35.140625" style="68" customWidth="1"/>
    <col min="13314" max="13314" width="8" style="68" customWidth="1"/>
    <col min="13315" max="13316" width="6.42578125" style="68" customWidth="1"/>
    <col min="13317" max="13317" width="8.5703125" style="68" customWidth="1"/>
    <col min="13318" max="13318" width="7.5703125" style="68" customWidth="1"/>
    <col min="13319" max="13319" width="7.28515625" style="68" customWidth="1"/>
    <col min="13320" max="13320" width="18.140625" style="68" customWidth="1"/>
    <col min="13321" max="13568" width="9.140625" style="68"/>
    <col min="13569" max="13569" width="35.140625" style="68" customWidth="1"/>
    <col min="13570" max="13570" width="8" style="68" customWidth="1"/>
    <col min="13571" max="13572" width="6.42578125" style="68" customWidth="1"/>
    <col min="13573" max="13573" width="8.5703125" style="68" customWidth="1"/>
    <col min="13574" max="13574" width="7.5703125" style="68" customWidth="1"/>
    <col min="13575" max="13575" width="7.28515625" style="68" customWidth="1"/>
    <col min="13576" max="13576" width="18.140625" style="68" customWidth="1"/>
    <col min="13577" max="13824" width="9.140625" style="68"/>
    <col min="13825" max="13825" width="35.140625" style="68" customWidth="1"/>
    <col min="13826" max="13826" width="8" style="68" customWidth="1"/>
    <col min="13827" max="13828" width="6.42578125" style="68" customWidth="1"/>
    <col min="13829" max="13829" width="8.5703125" style="68" customWidth="1"/>
    <col min="13830" max="13830" width="7.5703125" style="68" customWidth="1"/>
    <col min="13831" max="13831" width="7.28515625" style="68" customWidth="1"/>
    <col min="13832" max="13832" width="18.140625" style="68" customWidth="1"/>
    <col min="13833" max="14080" width="9.140625" style="68"/>
    <col min="14081" max="14081" width="35.140625" style="68" customWidth="1"/>
    <col min="14082" max="14082" width="8" style="68" customWidth="1"/>
    <col min="14083" max="14084" width="6.42578125" style="68" customWidth="1"/>
    <col min="14085" max="14085" width="8.5703125" style="68" customWidth="1"/>
    <col min="14086" max="14086" width="7.5703125" style="68" customWidth="1"/>
    <col min="14087" max="14087" width="7.28515625" style="68" customWidth="1"/>
    <col min="14088" max="14088" width="18.140625" style="68" customWidth="1"/>
    <col min="14089" max="14336" width="9.140625" style="68"/>
    <col min="14337" max="14337" width="35.140625" style="68" customWidth="1"/>
    <col min="14338" max="14338" width="8" style="68" customWidth="1"/>
    <col min="14339" max="14340" width="6.42578125" style="68" customWidth="1"/>
    <col min="14341" max="14341" width="8.5703125" style="68" customWidth="1"/>
    <col min="14342" max="14342" width="7.5703125" style="68" customWidth="1"/>
    <col min="14343" max="14343" width="7.28515625" style="68" customWidth="1"/>
    <col min="14344" max="14344" width="18.140625" style="68" customWidth="1"/>
    <col min="14345" max="14592" width="9.140625" style="68"/>
    <col min="14593" max="14593" width="35.140625" style="68" customWidth="1"/>
    <col min="14594" max="14594" width="8" style="68" customWidth="1"/>
    <col min="14595" max="14596" width="6.42578125" style="68" customWidth="1"/>
    <col min="14597" max="14597" width="8.5703125" style="68" customWidth="1"/>
    <col min="14598" max="14598" width="7.5703125" style="68" customWidth="1"/>
    <col min="14599" max="14599" width="7.28515625" style="68" customWidth="1"/>
    <col min="14600" max="14600" width="18.140625" style="68" customWidth="1"/>
    <col min="14601" max="14848" width="9.140625" style="68"/>
    <col min="14849" max="14849" width="35.140625" style="68" customWidth="1"/>
    <col min="14850" max="14850" width="8" style="68" customWidth="1"/>
    <col min="14851" max="14852" width="6.42578125" style="68" customWidth="1"/>
    <col min="14853" max="14853" width="8.5703125" style="68" customWidth="1"/>
    <col min="14854" max="14854" width="7.5703125" style="68" customWidth="1"/>
    <col min="14855" max="14855" width="7.28515625" style="68" customWidth="1"/>
    <col min="14856" max="14856" width="18.140625" style="68" customWidth="1"/>
    <col min="14857" max="15104" width="9.140625" style="68"/>
    <col min="15105" max="15105" width="35.140625" style="68" customWidth="1"/>
    <col min="15106" max="15106" width="8" style="68" customWidth="1"/>
    <col min="15107" max="15108" width="6.42578125" style="68" customWidth="1"/>
    <col min="15109" max="15109" width="8.5703125" style="68" customWidth="1"/>
    <col min="15110" max="15110" width="7.5703125" style="68" customWidth="1"/>
    <col min="15111" max="15111" width="7.28515625" style="68" customWidth="1"/>
    <col min="15112" max="15112" width="18.140625" style="68" customWidth="1"/>
    <col min="15113" max="15360" width="9.140625" style="68"/>
    <col min="15361" max="15361" width="35.140625" style="68" customWidth="1"/>
    <col min="15362" max="15362" width="8" style="68" customWidth="1"/>
    <col min="15363" max="15364" width="6.42578125" style="68" customWidth="1"/>
    <col min="15365" max="15365" width="8.5703125" style="68" customWidth="1"/>
    <col min="15366" max="15366" width="7.5703125" style="68" customWidth="1"/>
    <col min="15367" max="15367" width="7.28515625" style="68" customWidth="1"/>
    <col min="15368" max="15368" width="18.140625" style="68" customWidth="1"/>
    <col min="15369" max="15616" width="9.140625" style="68"/>
    <col min="15617" max="15617" width="35.140625" style="68" customWidth="1"/>
    <col min="15618" max="15618" width="8" style="68" customWidth="1"/>
    <col min="15619" max="15620" width="6.42578125" style="68" customWidth="1"/>
    <col min="15621" max="15621" width="8.5703125" style="68" customWidth="1"/>
    <col min="15622" max="15622" width="7.5703125" style="68" customWidth="1"/>
    <col min="15623" max="15623" width="7.28515625" style="68" customWidth="1"/>
    <col min="15624" max="15624" width="18.140625" style="68" customWidth="1"/>
    <col min="15625" max="15872" width="9.140625" style="68"/>
    <col min="15873" max="15873" width="35.140625" style="68" customWidth="1"/>
    <col min="15874" max="15874" width="8" style="68" customWidth="1"/>
    <col min="15875" max="15876" width="6.42578125" style="68" customWidth="1"/>
    <col min="15877" max="15877" width="8.5703125" style="68" customWidth="1"/>
    <col min="15878" max="15878" width="7.5703125" style="68" customWidth="1"/>
    <col min="15879" max="15879" width="7.28515625" style="68" customWidth="1"/>
    <col min="15880" max="15880" width="18.140625" style="68" customWidth="1"/>
    <col min="15881" max="16128" width="9.140625" style="68"/>
    <col min="16129" max="16129" width="35.140625" style="68" customWidth="1"/>
    <col min="16130" max="16130" width="8" style="68" customWidth="1"/>
    <col min="16131" max="16132" width="6.42578125" style="68" customWidth="1"/>
    <col min="16133" max="16133" width="8.5703125" style="68" customWidth="1"/>
    <col min="16134" max="16134" width="7.5703125" style="68" customWidth="1"/>
    <col min="16135" max="16135" width="7.28515625" style="68" customWidth="1"/>
    <col min="16136" max="16136" width="18.140625" style="68" customWidth="1"/>
    <col min="16137" max="16384" width="9.140625" style="68"/>
  </cols>
  <sheetData>
    <row r="1" spans="1:8" ht="13.5" customHeight="1" x14ac:dyDescent="0.25">
      <c r="A1" s="314" t="s">
        <v>0</v>
      </c>
      <c r="B1" s="315"/>
      <c r="C1" s="315"/>
      <c r="D1" s="315"/>
      <c r="E1" s="315"/>
      <c r="F1" s="315"/>
      <c r="G1" s="315"/>
      <c r="H1" s="316"/>
    </row>
    <row r="2" spans="1:8" ht="13.5" customHeight="1" x14ac:dyDescent="0.25">
      <c r="A2" s="325" t="s">
        <v>1</v>
      </c>
      <c r="B2" s="320"/>
      <c r="C2" s="320"/>
      <c r="D2" s="320"/>
      <c r="E2" s="320"/>
      <c r="F2" s="320"/>
      <c r="G2" s="320"/>
      <c r="H2" s="328"/>
    </row>
    <row r="3" spans="1:8" ht="11.25" x14ac:dyDescent="0.25">
      <c r="A3" s="305" t="s">
        <v>2</v>
      </c>
      <c r="B3" s="325" t="s">
        <v>3</v>
      </c>
      <c r="C3" s="320"/>
      <c r="D3" s="320"/>
      <c r="E3" s="320"/>
      <c r="F3" s="320"/>
      <c r="G3" s="323" t="s">
        <v>4</v>
      </c>
      <c r="H3" s="323" t="s">
        <v>5</v>
      </c>
    </row>
    <row r="4" spans="1:8" ht="15.75" customHeight="1" x14ac:dyDescent="0.25">
      <c r="A4" s="306"/>
      <c r="B4" s="70" t="s">
        <v>6</v>
      </c>
      <c r="C4" s="71" t="s">
        <v>7</v>
      </c>
      <c r="D4" s="71" t="s">
        <v>8</v>
      </c>
      <c r="E4" s="71" t="s">
        <v>9</v>
      </c>
      <c r="F4" s="71" t="s">
        <v>10</v>
      </c>
      <c r="G4" s="324"/>
      <c r="H4" s="324"/>
    </row>
    <row r="5" spans="1:8" ht="14.25" customHeight="1" x14ac:dyDescent="0.25">
      <c r="A5" s="334" t="s">
        <v>204</v>
      </c>
      <c r="B5" s="335"/>
      <c r="C5" s="336"/>
      <c r="D5" s="336"/>
      <c r="E5" s="336"/>
      <c r="F5" s="336"/>
      <c r="G5" s="335"/>
      <c r="H5" s="337"/>
    </row>
    <row r="6" spans="1:8" s="176" customFormat="1" ht="22.5" customHeight="1" x14ac:dyDescent="0.2">
      <c r="A6" s="47" t="s">
        <v>12</v>
      </c>
      <c r="B6" s="99" t="s">
        <v>13</v>
      </c>
      <c r="C6" s="74">
        <v>5.96</v>
      </c>
      <c r="D6" s="74">
        <v>7.25</v>
      </c>
      <c r="E6" s="74">
        <v>42.89</v>
      </c>
      <c r="F6" s="74">
        <v>261</v>
      </c>
      <c r="G6" s="107" t="s">
        <v>14</v>
      </c>
      <c r="H6" s="78" t="s">
        <v>15</v>
      </c>
    </row>
    <row r="7" spans="1:8" ht="15" customHeight="1" x14ac:dyDescent="0.25">
      <c r="A7" s="51" t="s">
        <v>16</v>
      </c>
      <c r="B7" s="108">
        <v>20</v>
      </c>
      <c r="C7" s="109">
        <v>4.6399999999999997</v>
      </c>
      <c r="D7" s="108">
        <v>5.9</v>
      </c>
      <c r="E7" s="108">
        <v>0</v>
      </c>
      <c r="F7" s="108">
        <v>72</v>
      </c>
      <c r="G7" s="77" t="s">
        <v>17</v>
      </c>
      <c r="H7" s="177" t="s">
        <v>18</v>
      </c>
    </row>
    <row r="8" spans="1:8" ht="15" customHeight="1" x14ac:dyDescent="0.25">
      <c r="A8" s="178" t="s">
        <v>19</v>
      </c>
      <c r="B8" s="74">
        <v>60</v>
      </c>
      <c r="C8" s="74">
        <f>2.1*2</f>
        <v>4.2</v>
      </c>
      <c r="D8" s="74">
        <f>1.68*2</f>
        <v>3.36</v>
      </c>
      <c r="E8" s="74">
        <f>9.06*2</f>
        <v>18.12</v>
      </c>
      <c r="F8" s="74">
        <f>61.44*2</f>
        <v>122.88</v>
      </c>
      <c r="G8" s="80" t="s">
        <v>20</v>
      </c>
      <c r="H8" s="55" t="s">
        <v>21</v>
      </c>
    </row>
    <row r="9" spans="1:8" ht="15" customHeight="1" x14ac:dyDescent="0.25">
      <c r="A9" s="8" t="s">
        <v>22</v>
      </c>
      <c r="B9" s="84" t="s">
        <v>23</v>
      </c>
      <c r="C9" s="84">
        <v>7.0000000000000007E-2</v>
      </c>
      <c r="D9" s="84">
        <v>0.02</v>
      </c>
      <c r="E9" s="84">
        <v>15</v>
      </c>
      <c r="F9" s="84">
        <v>60</v>
      </c>
      <c r="G9" s="84">
        <v>685</v>
      </c>
      <c r="H9" s="94" t="s">
        <v>24</v>
      </c>
    </row>
    <row r="10" spans="1:8" x14ac:dyDescent="0.25">
      <c r="A10" s="16" t="s">
        <v>25</v>
      </c>
      <c r="B10" s="90"/>
      <c r="C10" s="91">
        <f>SUM(C6:C9)</f>
        <v>14.870000000000001</v>
      </c>
      <c r="D10" s="91">
        <f t="shared" ref="D10:F10" si="0">SUM(D6:D9)</f>
        <v>16.53</v>
      </c>
      <c r="E10" s="91">
        <f t="shared" si="0"/>
        <v>76.010000000000005</v>
      </c>
      <c r="F10" s="91">
        <f t="shared" si="0"/>
        <v>515.88</v>
      </c>
      <c r="G10" s="90"/>
      <c r="H10" s="55"/>
    </row>
    <row r="11" spans="1:8" ht="11.25" x14ac:dyDescent="0.25">
      <c r="A11" s="325" t="s">
        <v>205</v>
      </c>
      <c r="B11" s="320"/>
      <c r="C11" s="320"/>
      <c r="D11" s="320"/>
      <c r="E11" s="320"/>
      <c r="F11" s="320"/>
      <c r="G11" s="320"/>
      <c r="H11" s="328"/>
    </row>
    <row r="12" spans="1:8" ht="14.25" customHeight="1" x14ac:dyDescent="0.25">
      <c r="A12" s="4" t="s">
        <v>27</v>
      </c>
      <c r="B12" s="64" t="s">
        <v>28</v>
      </c>
      <c r="C12" s="75">
        <v>1.6</v>
      </c>
      <c r="D12" s="75">
        <v>5.3</v>
      </c>
      <c r="E12" s="75">
        <v>8.4</v>
      </c>
      <c r="F12" s="75">
        <v>87.5</v>
      </c>
      <c r="G12" s="74" t="s">
        <v>29</v>
      </c>
      <c r="H12" s="78" t="s">
        <v>30</v>
      </c>
    </row>
    <row r="13" spans="1:8" ht="12.75" customHeight="1" x14ac:dyDescent="0.2">
      <c r="A13" s="8" t="s">
        <v>166</v>
      </c>
      <c r="B13" s="79">
        <v>60</v>
      </c>
      <c r="C13" s="74">
        <v>5.86</v>
      </c>
      <c r="D13" s="74">
        <v>6.96</v>
      </c>
      <c r="E13" s="74">
        <v>17.54</v>
      </c>
      <c r="F13" s="74">
        <v>158.41</v>
      </c>
      <c r="G13" s="80" t="s">
        <v>167</v>
      </c>
      <c r="H13" s="54" t="s">
        <v>168</v>
      </c>
    </row>
    <row r="14" spans="1:8" ht="12" customHeight="1" x14ac:dyDescent="0.25">
      <c r="A14" s="4" t="s">
        <v>39</v>
      </c>
      <c r="B14" s="84">
        <v>200</v>
      </c>
      <c r="C14" s="102">
        <v>0.15</v>
      </c>
      <c r="D14" s="102">
        <v>0.06</v>
      </c>
      <c r="E14" s="102">
        <v>20.65</v>
      </c>
      <c r="F14" s="102">
        <v>82.9</v>
      </c>
      <c r="G14" s="74" t="s">
        <v>40</v>
      </c>
      <c r="H14" s="78" t="s">
        <v>41</v>
      </c>
    </row>
    <row r="15" spans="1:8" ht="12.6" customHeight="1" x14ac:dyDescent="0.25">
      <c r="A15" s="14" t="s">
        <v>42</v>
      </c>
      <c r="B15" s="74">
        <v>20</v>
      </c>
      <c r="C15" s="84">
        <v>1.3</v>
      </c>
      <c r="D15" s="84">
        <v>0.2</v>
      </c>
      <c r="E15" s="84">
        <v>8.6</v>
      </c>
      <c r="F15" s="84">
        <v>43</v>
      </c>
      <c r="G15" s="74" t="s">
        <v>43</v>
      </c>
      <c r="H15" s="55" t="s">
        <v>44</v>
      </c>
    </row>
    <row r="16" spans="1:8" s="69" customFormat="1" x14ac:dyDescent="0.25">
      <c r="A16" s="16" t="s">
        <v>25</v>
      </c>
      <c r="B16" s="90"/>
      <c r="C16" s="91">
        <f>SUM(C12:C15)</f>
        <v>8.9100000000000019</v>
      </c>
      <c r="D16" s="91">
        <f>SUM(D12:D15)</f>
        <v>12.52</v>
      </c>
      <c r="E16" s="91">
        <f>SUM(E12:E15)</f>
        <v>55.19</v>
      </c>
      <c r="F16" s="91">
        <f>SUM(F12:F15)</f>
        <v>371.81</v>
      </c>
      <c r="G16" s="90"/>
      <c r="H16" s="179"/>
    </row>
    <row r="17" spans="1:13" s="69" customFormat="1" x14ac:dyDescent="0.25">
      <c r="A17" s="16" t="s">
        <v>47</v>
      </c>
      <c r="B17" s="90"/>
      <c r="C17" s="91">
        <f>C16+C10</f>
        <v>23.78</v>
      </c>
      <c r="D17" s="91">
        <f>D16+D10</f>
        <v>29.05</v>
      </c>
      <c r="E17" s="91">
        <f>E16+E10</f>
        <v>131.19999999999999</v>
      </c>
      <c r="F17" s="91">
        <f>F16+F10</f>
        <v>887.69</v>
      </c>
      <c r="G17" s="90"/>
      <c r="H17" s="179"/>
    </row>
    <row r="18" spans="1:13" ht="11.25" x14ac:dyDescent="0.25">
      <c r="A18" s="325" t="s">
        <v>48</v>
      </c>
      <c r="B18" s="320"/>
      <c r="C18" s="320"/>
      <c r="D18" s="320"/>
      <c r="E18" s="320"/>
      <c r="F18" s="320"/>
      <c r="G18" s="320"/>
      <c r="H18" s="328"/>
      <c r="M18" s="180"/>
    </row>
    <row r="19" spans="1:13" ht="11.25" x14ac:dyDescent="0.25">
      <c r="A19" s="305" t="s">
        <v>2</v>
      </c>
      <c r="B19" s="325" t="s">
        <v>3</v>
      </c>
      <c r="C19" s="320"/>
      <c r="D19" s="320"/>
      <c r="E19" s="320"/>
      <c r="F19" s="320"/>
      <c r="G19" s="323" t="s">
        <v>4</v>
      </c>
      <c r="H19" s="323" t="s">
        <v>5</v>
      </c>
    </row>
    <row r="20" spans="1:13" ht="15" customHeight="1" x14ac:dyDescent="0.25">
      <c r="A20" s="306"/>
      <c r="B20" s="70" t="s">
        <v>6</v>
      </c>
      <c r="C20" s="71" t="s">
        <v>7</v>
      </c>
      <c r="D20" s="71" t="s">
        <v>8</v>
      </c>
      <c r="E20" s="71" t="s">
        <v>9</v>
      </c>
      <c r="F20" s="71" t="s">
        <v>10</v>
      </c>
      <c r="G20" s="324"/>
      <c r="H20" s="324"/>
    </row>
    <row r="21" spans="1:13" ht="12.75" customHeight="1" x14ac:dyDescent="0.25">
      <c r="A21" s="334" t="s">
        <v>204</v>
      </c>
      <c r="B21" s="335"/>
      <c r="C21" s="336"/>
      <c r="D21" s="336"/>
      <c r="E21" s="336"/>
      <c r="F21" s="336"/>
      <c r="G21" s="335"/>
      <c r="H21" s="337"/>
    </row>
    <row r="22" spans="1:13" ht="12.75" customHeight="1" x14ac:dyDescent="0.25">
      <c r="A22" s="8" t="s">
        <v>49</v>
      </c>
      <c r="B22" s="99">
        <v>90</v>
      </c>
      <c r="C22" s="75">
        <v>11.5</v>
      </c>
      <c r="D22" s="74">
        <v>11.8</v>
      </c>
      <c r="E22" s="74">
        <v>12.3</v>
      </c>
      <c r="F22" s="75">
        <v>201.4</v>
      </c>
      <c r="G22" s="117" t="s">
        <v>50</v>
      </c>
      <c r="H22" s="55" t="s">
        <v>51</v>
      </c>
    </row>
    <row r="23" spans="1:13" ht="12" customHeight="1" x14ac:dyDescent="0.25">
      <c r="A23" s="14" t="s">
        <v>52</v>
      </c>
      <c r="B23" s="99">
        <v>150</v>
      </c>
      <c r="C23" s="74">
        <v>2.86</v>
      </c>
      <c r="D23" s="74">
        <v>4.32</v>
      </c>
      <c r="E23" s="74">
        <v>23.02</v>
      </c>
      <c r="F23" s="74">
        <v>142.4</v>
      </c>
      <c r="G23" s="74">
        <v>310</v>
      </c>
      <c r="H23" s="78" t="s">
        <v>53</v>
      </c>
    </row>
    <row r="24" spans="1:13" ht="15" customHeight="1" x14ac:dyDescent="0.25">
      <c r="A24" s="23" t="s">
        <v>54</v>
      </c>
      <c r="B24" s="74" t="s">
        <v>55</v>
      </c>
      <c r="C24" s="82">
        <v>0.13</v>
      </c>
      <c r="D24" s="82">
        <v>0.02</v>
      </c>
      <c r="E24" s="82">
        <v>15.2</v>
      </c>
      <c r="F24" s="82">
        <v>62</v>
      </c>
      <c r="G24" s="84">
        <v>686</v>
      </c>
      <c r="H24" s="85" t="s">
        <v>56</v>
      </c>
    </row>
    <row r="25" spans="1:13" x14ac:dyDescent="0.25">
      <c r="A25" s="14" t="s">
        <v>45</v>
      </c>
      <c r="B25" s="82">
        <v>40</v>
      </c>
      <c r="C25" s="82">
        <f>1.6*2</f>
        <v>3.2</v>
      </c>
      <c r="D25" s="82">
        <f>0.2*2</f>
        <v>0.4</v>
      </c>
      <c r="E25" s="83">
        <f>10.2*2</f>
        <v>20.399999999999999</v>
      </c>
      <c r="F25" s="82">
        <v>100</v>
      </c>
      <c r="G25" s="82" t="s">
        <v>43</v>
      </c>
      <c r="H25" s="78" t="s">
        <v>46</v>
      </c>
    </row>
    <row r="26" spans="1:13" s="69" customFormat="1" x14ac:dyDescent="0.25">
      <c r="A26" s="16" t="s">
        <v>25</v>
      </c>
      <c r="B26" s="90"/>
      <c r="C26" s="91">
        <f>SUM(C22:C25)</f>
        <v>17.690000000000001</v>
      </c>
      <c r="D26" s="91">
        <f>SUM(D22:D25)</f>
        <v>16.54</v>
      </c>
      <c r="E26" s="91">
        <f>SUM(E22:E25)</f>
        <v>70.919999999999987</v>
      </c>
      <c r="F26" s="91">
        <f>SUM(F22:F25)</f>
        <v>505.8</v>
      </c>
      <c r="G26" s="90"/>
      <c r="H26" s="179"/>
    </row>
    <row r="27" spans="1:13" ht="10.9" customHeight="1" x14ac:dyDescent="0.25">
      <c r="A27" s="325" t="s">
        <v>205</v>
      </c>
      <c r="B27" s="320"/>
      <c r="C27" s="320"/>
      <c r="D27" s="320"/>
      <c r="E27" s="320"/>
      <c r="F27" s="320"/>
      <c r="G27" s="320"/>
      <c r="H27" s="328"/>
    </row>
    <row r="28" spans="1:13" ht="13.5" customHeight="1" x14ac:dyDescent="0.25">
      <c r="A28" s="4" t="s">
        <v>57</v>
      </c>
      <c r="B28" s="95" t="s">
        <v>58</v>
      </c>
      <c r="C28" s="74">
        <v>1.71</v>
      </c>
      <c r="D28" s="74">
        <v>5.19</v>
      </c>
      <c r="E28" s="74">
        <v>6.89</v>
      </c>
      <c r="F28" s="74">
        <v>81.27</v>
      </c>
      <c r="G28" s="74" t="s">
        <v>59</v>
      </c>
      <c r="H28" s="78" t="s">
        <v>60</v>
      </c>
    </row>
    <row r="29" spans="1:13" x14ac:dyDescent="0.25">
      <c r="A29" s="8" t="s">
        <v>126</v>
      </c>
      <c r="B29" s="64">
        <v>60</v>
      </c>
      <c r="C29" s="181">
        <v>7.65</v>
      </c>
      <c r="D29" s="181">
        <v>8.48</v>
      </c>
      <c r="E29" s="181">
        <v>22.58</v>
      </c>
      <c r="F29" s="181">
        <v>199.8</v>
      </c>
      <c r="G29" s="97" t="s">
        <v>127</v>
      </c>
      <c r="H29" s="55" t="s">
        <v>128</v>
      </c>
    </row>
    <row r="30" spans="1:13" ht="12.75" customHeight="1" x14ac:dyDescent="0.25">
      <c r="A30" s="14" t="s">
        <v>67</v>
      </c>
      <c r="B30" s="104">
        <v>200</v>
      </c>
      <c r="C30" s="102">
        <v>0.14000000000000001</v>
      </c>
      <c r="D30" s="102">
        <v>0.11</v>
      </c>
      <c r="E30" s="102">
        <v>21.52</v>
      </c>
      <c r="F30" s="102">
        <v>87.59</v>
      </c>
      <c r="G30" s="82" t="s">
        <v>68</v>
      </c>
      <c r="H30" s="81" t="s">
        <v>69</v>
      </c>
    </row>
    <row r="31" spans="1:13" ht="12.6" customHeight="1" x14ac:dyDescent="0.25">
      <c r="A31" s="14" t="s">
        <v>42</v>
      </c>
      <c r="B31" s="74">
        <v>20</v>
      </c>
      <c r="C31" s="84">
        <v>1.3</v>
      </c>
      <c r="D31" s="84">
        <v>0.2</v>
      </c>
      <c r="E31" s="84">
        <v>8.6</v>
      </c>
      <c r="F31" s="84">
        <v>43</v>
      </c>
      <c r="G31" s="74" t="s">
        <v>43</v>
      </c>
      <c r="H31" s="55" t="s">
        <v>44</v>
      </c>
    </row>
    <row r="32" spans="1:13" s="69" customFormat="1" x14ac:dyDescent="0.25">
      <c r="A32" s="16" t="s">
        <v>25</v>
      </c>
      <c r="B32" s="90"/>
      <c r="C32" s="101">
        <f>SUM(C28:C31)</f>
        <v>10.8</v>
      </c>
      <c r="D32" s="101">
        <f>SUM(D28:D31)</f>
        <v>13.98</v>
      </c>
      <c r="E32" s="101">
        <f>SUM(E28:E31)</f>
        <v>59.589999999999996</v>
      </c>
      <c r="F32" s="101">
        <f>SUM(F28:F31)</f>
        <v>411.65999999999997</v>
      </c>
      <c r="G32" s="90"/>
      <c r="H32" s="179"/>
    </row>
    <row r="33" spans="1:8" s="69" customFormat="1" x14ac:dyDescent="0.25">
      <c r="A33" s="16" t="s">
        <v>47</v>
      </c>
      <c r="B33" s="90"/>
      <c r="C33" s="101">
        <f>C32+C26</f>
        <v>28.490000000000002</v>
      </c>
      <c r="D33" s="101">
        <f>D32+D26</f>
        <v>30.52</v>
      </c>
      <c r="E33" s="101">
        <f>E32+E26</f>
        <v>130.51</v>
      </c>
      <c r="F33" s="101">
        <f>F32+F26</f>
        <v>917.46</v>
      </c>
      <c r="G33" s="90"/>
      <c r="H33" s="179"/>
    </row>
    <row r="34" spans="1:8" ht="15" customHeight="1" x14ac:dyDescent="0.25">
      <c r="A34" s="325" t="s">
        <v>70</v>
      </c>
      <c r="B34" s="320"/>
      <c r="C34" s="320"/>
      <c r="D34" s="320"/>
      <c r="E34" s="320"/>
      <c r="F34" s="320"/>
      <c r="G34" s="320"/>
      <c r="H34" s="328"/>
    </row>
    <row r="35" spans="1:8" ht="11.25" x14ac:dyDescent="0.25">
      <c r="A35" s="305" t="s">
        <v>2</v>
      </c>
      <c r="B35" s="325" t="s">
        <v>3</v>
      </c>
      <c r="C35" s="320"/>
      <c r="D35" s="320"/>
      <c r="E35" s="320"/>
      <c r="F35" s="320"/>
      <c r="G35" s="323" t="s">
        <v>4</v>
      </c>
      <c r="H35" s="323" t="s">
        <v>5</v>
      </c>
    </row>
    <row r="36" spans="1:8" ht="15.75" customHeight="1" x14ac:dyDescent="0.25">
      <c r="A36" s="306"/>
      <c r="B36" s="70" t="s">
        <v>6</v>
      </c>
      <c r="C36" s="71" t="s">
        <v>7</v>
      </c>
      <c r="D36" s="71" t="s">
        <v>8</v>
      </c>
      <c r="E36" s="71" t="s">
        <v>9</v>
      </c>
      <c r="F36" s="71" t="s">
        <v>10</v>
      </c>
      <c r="G36" s="324"/>
      <c r="H36" s="324"/>
    </row>
    <row r="37" spans="1:8" ht="12" customHeight="1" x14ac:dyDescent="0.25">
      <c r="A37" s="334" t="s">
        <v>204</v>
      </c>
      <c r="B37" s="335"/>
      <c r="C37" s="336"/>
      <c r="D37" s="336"/>
      <c r="E37" s="336"/>
      <c r="F37" s="336"/>
      <c r="G37" s="335"/>
      <c r="H37" s="337"/>
    </row>
    <row r="38" spans="1:8" ht="15" customHeight="1" x14ac:dyDescent="0.25">
      <c r="A38" s="4" t="s">
        <v>71</v>
      </c>
      <c r="B38" s="99">
        <v>200</v>
      </c>
      <c r="C38" s="77">
        <v>13.53</v>
      </c>
      <c r="D38" s="77">
        <v>15.92</v>
      </c>
      <c r="E38" s="77">
        <v>34.11</v>
      </c>
      <c r="F38" s="77">
        <v>334.4</v>
      </c>
      <c r="G38" s="117" t="s">
        <v>72</v>
      </c>
      <c r="H38" s="177" t="s">
        <v>73</v>
      </c>
    </row>
    <row r="39" spans="1:8" x14ac:dyDescent="0.2">
      <c r="A39" s="14" t="s">
        <v>74</v>
      </c>
      <c r="B39" s="64">
        <v>80</v>
      </c>
      <c r="C39" s="74">
        <v>5.82</v>
      </c>
      <c r="D39" s="74">
        <v>10.02</v>
      </c>
      <c r="E39" s="74">
        <v>35.130000000000003</v>
      </c>
      <c r="F39" s="74">
        <v>254.4</v>
      </c>
      <c r="G39" s="74">
        <v>424</v>
      </c>
      <c r="H39" s="54" t="s">
        <v>75</v>
      </c>
    </row>
    <row r="40" spans="1:8" ht="15" customHeight="1" x14ac:dyDescent="0.25">
      <c r="A40" s="23" t="s">
        <v>54</v>
      </c>
      <c r="B40" s="74" t="s">
        <v>55</v>
      </c>
      <c r="C40" s="83">
        <v>0.13</v>
      </c>
      <c r="D40" s="83">
        <v>0.02</v>
      </c>
      <c r="E40" s="83">
        <v>15.2</v>
      </c>
      <c r="F40" s="83">
        <v>62</v>
      </c>
      <c r="G40" s="84">
        <v>686</v>
      </c>
      <c r="H40" s="85" t="s">
        <v>56</v>
      </c>
    </row>
    <row r="41" spans="1:8" x14ac:dyDescent="0.25">
      <c r="A41" s="16" t="s">
        <v>25</v>
      </c>
      <c r="B41" s="90"/>
      <c r="C41" s="91">
        <f>SUM(C38:C40)</f>
        <v>19.48</v>
      </c>
      <c r="D41" s="91">
        <f>SUM(D38:D40)</f>
        <v>25.959999999999997</v>
      </c>
      <c r="E41" s="91">
        <f>SUM(E38:E40)</f>
        <v>84.440000000000012</v>
      </c>
      <c r="F41" s="91">
        <f>SUM(F38:F40)</f>
        <v>650.79999999999995</v>
      </c>
      <c r="G41" s="90"/>
      <c r="H41" s="55"/>
    </row>
    <row r="42" spans="1:8" ht="11.25" customHeight="1" x14ac:dyDescent="0.25">
      <c r="A42" s="325" t="s">
        <v>205</v>
      </c>
      <c r="B42" s="320"/>
      <c r="C42" s="320"/>
      <c r="D42" s="320"/>
      <c r="E42" s="320"/>
      <c r="F42" s="320"/>
      <c r="G42" s="320"/>
      <c r="H42" s="328"/>
    </row>
    <row r="43" spans="1:8" ht="23.25" customHeight="1" x14ac:dyDescent="0.25">
      <c r="A43" s="14" t="s">
        <v>76</v>
      </c>
      <c r="B43" s="64" t="s">
        <v>28</v>
      </c>
      <c r="C43" s="75">
        <v>1.25</v>
      </c>
      <c r="D43" s="75">
        <v>5.4</v>
      </c>
      <c r="E43" s="75">
        <v>6.83</v>
      </c>
      <c r="F43" s="75">
        <v>80.22</v>
      </c>
      <c r="G43" s="74" t="s">
        <v>77</v>
      </c>
      <c r="H43" s="78" t="s">
        <v>78</v>
      </c>
    </row>
    <row r="44" spans="1:8" ht="13.5" customHeight="1" x14ac:dyDescent="0.2">
      <c r="A44" s="4" t="s">
        <v>172</v>
      </c>
      <c r="B44" s="182">
        <v>50</v>
      </c>
      <c r="C44" s="74">
        <v>3.05</v>
      </c>
      <c r="D44" s="74">
        <v>9.2200000000000006</v>
      </c>
      <c r="E44" s="74">
        <v>28.71</v>
      </c>
      <c r="F44" s="74">
        <v>210</v>
      </c>
      <c r="G44" s="111">
        <v>446</v>
      </c>
      <c r="H44" s="54" t="s">
        <v>173</v>
      </c>
    </row>
    <row r="45" spans="1:8" ht="13.5" customHeight="1" x14ac:dyDescent="0.25">
      <c r="A45" s="27" t="s">
        <v>85</v>
      </c>
      <c r="B45" s="80">
        <v>200</v>
      </c>
      <c r="C45" s="181">
        <v>0.76</v>
      </c>
      <c r="D45" s="181">
        <v>0.04</v>
      </c>
      <c r="E45" s="181">
        <v>20.22</v>
      </c>
      <c r="F45" s="181">
        <v>85.51</v>
      </c>
      <c r="G45" s="74" t="s">
        <v>86</v>
      </c>
      <c r="H45" s="78" t="s">
        <v>87</v>
      </c>
    </row>
    <row r="46" spans="1:8" ht="12.6" customHeight="1" x14ac:dyDescent="0.25">
      <c r="A46" s="14" t="s">
        <v>42</v>
      </c>
      <c r="B46" s="74">
        <v>20</v>
      </c>
      <c r="C46" s="84">
        <v>1.3</v>
      </c>
      <c r="D46" s="84">
        <v>0.2</v>
      </c>
      <c r="E46" s="84">
        <v>8.6</v>
      </c>
      <c r="F46" s="84">
        <v>43</v>
      </c>
      <c r="G46" s="74" t="s">
        <v>43</v>
      </c>
      <c r="H46" s="55" t="s">
        <v>44</v>
      </c>
    </row>
    <row r="47" spans="1:8" s="69" customFormat="1" x14ac:dyDescent="0.25">
      <c r="A47" s="16" t="s">
        <v>25</v>
      </c>
      <c r="B47" s="90"/>
      <c r="C47" s="101">
        <f>SUM(C43:C46)</f>
        <v>6.3599999999999994</v>
      </c>
      <c r="D47" s="101">
        <f>SUM(D43:D46)</f>
        <v>14.86</v>
      </c>
      <c r="E47" s="101">
        <f>SUM(E43:E46)</f>
        <v>64.36</v>
      </c>
      <c r="F47" s="101">
        <f>SUM(F43:F46)</f>
        <v>418.73</v>
      </c>
      <c r="G47" s="106"/>
      <c r="H47" s="179"/>
    </row>
    <row r="48" spans="1:8" s="69" customFormat="1" x14ac:dyDescent="0.25">
      <c r="A48" s="16" t="s">
        <v>47</v>
      </c>
      <c r="B48" s="90"/>
      <c r="C48" s="101">
        <f>C47+C41</f>
        <v>25.84</v>
      </c>
      <c r="D48" s="101">
        <f>D47+D41</f>
        <v>40.819999999999993</v>
      </c>
      <c r="E48" s="101">
        <f>E47+E41</f>
        <v>148.80000000000001</v>
      </c>
      <c r="F48" s="101">
        <f>F47+F41</f>
        <v>1069.53</v>
      </c>
      <c r="G48" s="90"/>
      <c r="H48" s="179"/>
    </row>
    <row r="49" spans="1:8" ht="13.5" customHeight="1" x14ac:dyDescent="0.25">
      <c r="A49" s="325" t="s">
        <v>88</v>
      </c>
      <c r="B49" s="320"/>
      <c r="C49" s="320"/>
      <c r="D49" s="320"/>
      <c r="E49" s="320"/>
      <c r="F49" s="320"/>
      <c r="G49" s="320"/>
      <c r="H49" s="328"/>
    </row>
    <row r="50" spans="1:8" ht="11.25" x14ac:dyDescent="0.25">
      <c r="A50" s="305" t="s">
        <v>2</v>
      </c>
      <c r="B50" s="325" t="s">
        <v>3</v>
      </c>
      <c r="C50" s="320"/>
      <c r="D50" s="320"/>
      <c r="E50" s="320"/>
      <c r="F50" s="320"/>
      <c r="G50" s="323" t="s">
        <v>4</v>
      </c>
      <c r="H50" s="323" t="s">
        <v>5</v>
      </c>
    </row>
    <row r="51" spans="1:8" ht="10.5" customHeight="1" x14ac:dyDescent="0.25">
      <c r="A51" s="306"/>
      <c r="B51" s="70" t="s">
        <v>6</v>
      </c>
      <c r="C51" s="71" t="s">
        <v>7</v>
      </c>
      <c r="D51" s="71" t="s">
        <v>8</v>
      </c>
      <c r="E51" s="71" t="s">
        <v>9</v>
      </c>
      <c r="F51" s="71" t="s">
        <v>10</v>
      </c>
      <c r="G51" s="324"/>
      <c r="H51" s="324"/>
    </row>
    <row r="52" spans="1:8" ht="12" customHeight="1" x14ac:dyDescent="0.25">
      <c r="A52" s="334" t="s">
        <v>204</v>
      </c>
      <c r="B52" s="335"/>
      <c r="C52" s="336"/>
      <c r="D52" s="336"/>
      <c r="E52" s="336"/>
      <c r="F52" s="336"/>
      <c r="G52" s="335"/>
      <c r="H52" s="337"/>
    </row>
    <row r="53" spans="1:8" ht="14.25" customHeight="1" x14ac:dyDescent="0.25">
      <c r="A53" s="4" t="s">
        <v>89</v>
      </c>
      <c r="B53" s="64">
        <v>120</v>
      </c>
      <c r="C53" s="74">
        <v>16.47</v>
      </c>
      <c r="D53" s="74">
        <v>6.98</v>
      </c>
      <c r="E53" s="74">
        <v>25.12</v>
      </c>
      <c r="F53" s="74">
        <v>233.1</v>
      </c>
      <c r="G53" s="80" t="s">
        <v>90</v>
      </c>
      <c r="H53" s="55" t="s">
        <v>91</v>
      </c>
    </row>
    <row r="54" spans="1:8" x14ac:dyDescent="0.25">
      <c r="A54" s="4" t="s">
        <v>92</v>
      </c>
      <c r="B54" s="82">
        <v>30</v>
      </c>
      <c r="C54" s="84">
        <v>2.16</v>
      </c>
      <c r="D54" s="84">
        <v>2.5499999999999998</v>
      </c>
      <c r="E54" s="84">
        <v>16.649999999999999</v>
      </c>
      <c r="F54" s="84">
        <v>98.4</v>
      </c>
      <c r="G54" s="82" t="s">
        <v>93</v>
      </c>
      <c r="H54" s="55" t="s">
        <v>94</v>
      </c>
    </row>
    <row r="55" spans="1:8" ht="15" customHeight="1" x14ac:dyDescent="0.25">
      <c r="A55" s="8" t="s">
        <v>22</v>
      </c>
      <c r="B55" s="84" t="s">
        <v>23</v>
      </c>
      <c r="C55" s="114">
        <v>7.0000000000000007E-2</v>
      </c>
      <c r="D55" s="114">
        <v>0.02</v>
      </c>
      <c r="E55" s="114">
        <v>15</v>
      </c>
      <c r="F55" s="114">
        <v>60</v>
      </c>
      <c r="G55" s="84">
        <v>685</v>
      </c>
      <c r="H55" s="94" t="s">
        <v>24</v>
      </c>
    </row>
    <row r="56" spans="1:8" ht="13.5" customHeight="1" x14ac:dyDescent="0.25">
      <c r="A56" s="4" t="s">
        <v>95</v>
      </c>
      <c r="B56" s="64">
        <v>200</v>
      </c>
      <c r="C56" s="102">
        <v>0.8</v>
      </c>
      <c r="D56" s="102">
        <v>0.8</v>
      </c>
      <c r="E56" s="102">
        <v>19.600000000000001</v>
      </c>
      <c r="F56" s="102">
        <v>94</v>
      </c>
      <c r="G56" s="80">
        <v>338</v>
      </c>
      <c r="H56" s="55" t="s">
        <v>96</v>
      </c>
    </row>
    <row r="57" spans="1:8" s="69" customFormat="1" x14ac:dyDescent="0.25">
      <c r="A57" s="16" t="s">
        <v>25</v>
      </c>
      <c r="B57" s="90"/>
      <c r="C57" s="91">
        <f>SUM(C53:C56)</f>
        <v>19.5</v>
      </c>
      <c r="D57" s="91">
        <f>SUM(D53:D56)</f>
        <v>10.350000000000001</v>
      </c>
      <c r="E57" s="91">
        <f>SUM(E53:E56)</f>
        <v>76.37</v>
      </c>
      <c r="F57" s="91">
        <f>SUM(F53:F56)</f>
        <v>485.5</v>
      </c>
      <c r="G57" s="90"/>
      <c r="H57" s="179"/>
    </row>
    <row r="58" spans="1:8" ht="11.25" x14ac:dyDescent="0.25">
      <c r="A58" s="325" t="s">
        <v>205</v>
      </c>
      <c r="B58" s="320"/>
      <c r="C58" s="320"/>
      <c r="D58" s="320"/>
      <c r="E58" s="320"/>
      <c r="F58" s="320"/>
      <c r="G58" s="320"/>
      <c r="H58" s="328"/>
    </row>
    <row r="59" spans="1:8" s="1" customFormat="1" ht="15" customHeight="1" x14ac:dyDescent="0.25">
      <c r="A59" s="4" t="s">
        <v>241</v>
      </c>
      <c r="B59" s="99">
        <v>200</v>
      </c>
      <c r="C59" s="75">
        <v>4.4000000000000004</v>
      </c>
      <c r="D59" s="75">
        <v>4.2</v>
      </c>
      <c r="E59" s="75">
        <v>13.2</v>
      </c>
      <c r="F59" s="75">
        <v>118.6</v>
      </c>
      <c r="G59" s="82" t="s">
        <v>242</v>
      </c>
      <c r="H59" s="55" t="s">
        <v>243</v>
      </c>
    </row>
    <row r="60" spans="1:8" x14ac:dyDescent="0.2">
      <c r="A60" s="4" t="s">
        <v>206</v>
      </c>
      <c r="B60" s="99">
        <v>60</v>
      </c>
      <c r="C60" s="74">
        <v>2.89</v>
      </c>
      <c r="D60" s="74">
        <v>3.2</v>
      </c>
      <c r="E60" s="74">
        <v>27.58</v>
      </c>
      <c r="F60" s="74">
        <v>148.04</v>
      </c>
      <c r="G60" s="80" t="s">
        <v>207</v>
      </c>
      <c r="H60" s="54" t="s">
        <v>186</v>
      </c>
    </row>
    <row r="61" spans="1:8" x14ac:dyDescent="0.25">
      <c r="A61" s="4" t="s">
        <v>102</v>
      </c>
      <c r="B61" s="84">
        <v>200</v>
      </c>
      <c r="C61" s="102">
        <v>0.33</v>
      </c>
      <c r="D61" s="102">
        <v>0</v>
      </c>
      <c r="E61" s="102">
        <v>22.78</v>
      </c>
      <c r="F61" s="102">
        <v>94.44</v>
      </c>
      <c r="G61" s="80" t="s">
        <v>103</v>
      </c>
      <c r="H61" s="78" t="s">
        <v>104</v>
      </c>
    </row>
    <row r="62" spans="1:8" ht="12.6" customHeight="1" x14ac:dyDescent="0.25">
      <c r="A62" s="14" t="s">
        <v>42</v>
      </c>
      <c r="B62" s="74">
        <v>20</v>
      </c>
      <c r="C62" s="84">
        <v>1.3</v>
      </c>
      <c r="D62" s="84">
        <v>0.2</v>
      </c>
      <c r="E62" s="84">
        <v>8.6</v>
      </c>
      <c r="F62" s="84">
        <v>43</v>
      </c>
      <c r="G62" s="74" t="s">
        <v>43</v>
      </c>
      <c r="H62" s="55" t="s">
        <v>44</v>
      </c>
    </row>
    <row r="63" spans="1:8" s="69" customFormat="1" x14ac:dyDescent="0.25">
      <c r="A63" s="16" t="s">
        <v>25</v>
      </c>
      <c r="B63" s="90"/>
      <c r="C63" s="91">
        <f>SUM(C59:C62)</f>
        <v>8.9200000000000017</v>
      </c>
      <c r="D63" s="91">
        <f>SUM(D59:D62)</f>
        <v>7.6000000000000005</v>
      </c>
      <c r="E63" s="91">
        <f>SUM(E59:E62)</f>
        <v>72.16</v>
      </c>
      <c r="F63" s="91">
        <f>SUM(F59:F62)</f>
        <v>404.08</v>
      </c>
      <c r="G63" s="90"/>
      <c r="H63" s="179"/>
    </row>
    <row r="64" spans="1:8" s="69" customFormat="1" x14ac:dyDescent="0.25">
      <c r="A64" s="16" t="s">
        <v>47</v>
      </c>
      <c r="B64" s="90"/>
      <c r="C64" s="91">
        <f>C63+C57</f>
        <v>28.42</v>
      </c>
      <c r="D64" s="91">
        <f>D63+D57</f>
        <v>17.950000000000003</v>
      </c>
      <c r="E64" s="91">
        <f>E63+E57</f>
        <v>148.53</v>
      </c>
      <c r="F64" s="91">
        <f>F63+F57</f>
        <v>889.57999999999993</v>
      </c>
      <c r="G64" s="90"/>
      <c r="H64" s="179"/>
    </row>
    <row r="65" spans="1:8" ht="14.25" customHeight="1" x14ac:dyDescent="0.25">
      <c r="A65" s="325" t="s">
        <v>105</v>
      </c>
      <c r="B65" s="320"/>
      <c r="C65" s="320"/>
      <c r="D65" s="320"/>
      <c r="E65" s="320"/>
      <c r="F65" s="320"/>
      <c r="G65" s="320"/>
      <c r="H65" s="328"/>
    </row>
    <row r="66" spans="1:8" ht="11.25" x14ac:dyDescent="0.25">
      <c r="A66" s="305" t="s">
        <v>2</v>
      </c>
      <c r="B66" s="325" t="s">
        <v>3</v>
      </c>
      <c r="C66" s="320"/>
      <c r="D66" s="320"/>
      <c r="E66" s="320"/>
      <c r="F66" s="320"/>
      <c r="G66" s="323" t="s">
        <v>4</v>
      </c>
      <c r="H66" s="323" t="s">
        <v>5</v>
      </c>
    </row>
    <row r="67" spans="1:8" ht="12.75" customHeight="1" x14ac:dyDescent="0.25">
      <c r="A67" s="306"/>
      <c r="B67" s="70" t="s">
        <v>6</v>
      </c>
      <c r="C67" s="71" t="s">
        <v>7</v>
      </c>
      <c r="D67" s="71" t="s">
        <v>8</v>
      </c>
      <c r="E67" s="71" t="s">
        <v>9</v>
      </c>
      <c r="F67" s="71" t="s">
        <v>10</v>
      </c>
      <c r="G67" s="324"/>
      <c r="H67" s="324"/>
    </row>
    <row r="68" spans="1:8" ht="11.25" customHeight="1" x14ac:dyDescent="0.25">
      <c r="A68" s="334" t="s">
        <v>204</v>
      </c>
      <c r="B68" s="335"/>
      <c r="C68" s="336"/>
      <c r="D68" s="336"/>
      <c r="E68" s="336"/>
      <c r="F68" s="336"/>
      <c r="G68" s="335"/>
      <c r="H68" s="337"/>
    </row>
    <row r="69" spans="1:8" ht="12" customHeight="1" x14ac:dyDescent="0.25">
      <c r="A69" s="8" t="s">
        <v>106</v>
      </c>
      <c r="B69" s="82">
        <v>90</v>
      </c>
      <c r="C69" s="75">
        <v>11.1</v>
      </c>
      <c r="D69" s="75">
        <v>14.26</v>
      </c>
      <c r="E69" s="74">
        <v>10.199999999999999</v>
      </c>
      <c r="F69" s="75">
        <v>215.87</v>
      </c>
      <c r="G69" s="97" t="s">
        <v>107</v>
      </c>
      <c r="H69" s="55" t="s">
        <v>108</v>
      </c>
    </row>
    <row r="70" spans="1:8" s="122" customFormat="1" ht="13.5" customHeight="1" x14ac:dyDescent="0.25">
      <c r="A70" s="8" t="s">
        <v>82</v>
      </c>
      <c r="B70" s="64">
        <v>150</v>
      </c>
      <c r="C70" s="102">
        <v>3.65</v>
      </c>
      <c r="D70" s="102">
        <v>5.37</v>
      </c>
      <c r="E70" s="102">
        <v>36.68</v>
      </c>
      <c r="F70" s="102">
        <v>209.7</v>
      </c>
      <c r="G70" s="183" t="s">
        <v>83</v>
      </c>
      <c r="H70" s="94" t="s">
        <v>109</v>
      </c>
    </row>
    <row r="71" spans="1:8" x14ac:dyDescent="0.25">
      <c r="A71" s="14" t="s">
        <v>45</v>
      </c>
      <c r="B71" s="82">
        <v>40</v>
      </c>
      <c r="C71" s="83">
        <v>3.2</v>
      </c>
      <c r="D71" s="83">
        <v>0.4</v>
      </c>
      <c r="E71" s="83">
        <v>20.399999999999999</v>
      </c>
      <c r="F71" s="83">
        <v>100</v>
      </c>
      <c r="G71" s="82" t="s">
        <v>43</v>
      </c>
      <c r="H71" s="78" t="s">
        <v>46</v>
      </c>
    </row>
    <row r="72" spans="1:8" ht="15" customHeight="1" x14ac:dyDescent="0.25">
      <c r="A72" s="23" t="s">
        <v>54</v>
      </c>
      <c r="B72" s="74" t="s">
        <v>55</v>
      </c>
      <c r="C72" s="83">
        <v>0.13</v>
      </c>
      <c r="D72" s="83">
        <v>0.02</v>
      </c>
      <c r="E72" s="83">
        <v>15.2</v>
      </c>
      <c r="F72" s="83">
        <v>62</v>
      </c>
      <c r="G72" s="84">
        <v>686</v>
      </c>
      <c r="H72" s="85" t="s">
        <v>56</v>
      </c>
    </row>
    <row r="73" spans="1:8" s="69" customFormat="1" x14ac:dyDescent="0.25">
      <c r="A73" s="16" t="s">
        <v>25</v>
      </c>
      <c r="B73" s="90"/>
      <c r="C73" s="101">
        <f>SUM(C69:C72)</f>
        <v>18.079999999999998</v>
      </c>
      <c r="D73" s="101">
        <f>SUM(D69:D72)</f>
        <v>20.049999999999997</v>
      </c>
      <c r="E73" s="101">
        <f>SUM(E69:E72)</f>
        <v>82.48</v>
      </c>
      <c r="F73" s="101">
        <f>SUM(F69:F72)</f>
        <v>587.56999999999994</v>
      </c>
      <c r="G73" s="90"/>
      <c r="H73" s="179"/>
    </row>
    <row r="74" spans="1:8" ht="11.25" x14ac:dyDescent="0.25">
      <c r="A74" s="325" t="s">
        <v>205</v>
      </c>
      <c r="B74" s="320"/>
      <c r="C74" s="320"/>
      <c r="D74" s="320"/>
      <c r="E74" s="320"/>
      <c r="F74" s="320"/>
      <c r="G74" s="320"/>
      <c r="H74" s="328"/>
    </row>
    <row r="75" spans="1:8" ht="22.5" customHeight="1" x14ac:dyDescent="0.25">
      <c r="A75" s="4" t="s">
        <v>110</v>
      </c>
      <c r="B75" s="95" t="s">
        <v>28</v>
      </c>
      <c r="C75" s="75">
        <v>1.44</v>
      </c>
      <c r="D75" s="75">
        <v>5.34</v>
      </c>
      <c r="E75" s="75">
        <v>9.3800000000000008</v>
      </c>
      <c r="F75" s="75">
        <v>91.98</v>
      </c>
      <c r="G75" s="111" t="s">
        <v>111</v>
      </c>
      <c r="H75" s="112" t="s">
        <v>112</v>
      </c>
    </row>
    <row r="76" spans="1:8" ht="12.75" customHeight="1" x14ac:dyDescent="0.25">
      <c r="A76" s="23" t="s">
        <v>180</v>
      </c>
      <c r="B76" s="64">
        <v>80</v>
      </c>
      <c r="C76" s="74">
        <v>8.2200000000000006</v>
      </c>
      <c r="D76" s="74">
        <v>10.3</v>
      </c>
      <c r="E76" s="75">
        <v>21.86</v>
      </c>
      <c r="F76" s="74">
        <v>212.8</v>
      </c>
      <c r="G76" s="82">
        <v>420</v>
      </c>
      <c r="H76" s="78" t="s">
        <v>181</v>
      </c>
    </row>
    <row r="77" spans="1:8" x14ac:dyDescent="0.25">
      <c r="A77" s="23" t="s">
        <v>117</v>
      </c>
      <c r="B77" s="84">
        <v>200</v>
      </c>
      <c r="C77" s="108">
        <v>0.6</v>
      </c>
      <c r="D77" s="108">
        <v>0.4</v>
      </c>
      <c r="E77" s="108">
        <v>32.6</v>
      </c>
      <c r="F77" s="108">
        <v>136.4</v>
      </c>
      <c r="G77" s="84">
        <v>389</v>
      </c>
      <c r="H77" s="130" t="s">
        <v>118</v>
      </c>
    </row>
    <row r="78" spans="1:8" ht="12.6" customHeight="1" x14ac:dyDescent="0.25">
      <c r="A78" s="14" t="s">
        <v>42</v>
      </c>
      <c r="B78" s="74">
        <v>20</v>
      </c>
      <c r="C78" s="84">
        <v>1.3</v>
      </c>
      <c r="D78" s="84">
        <v>0.2</v>
      </c>
      <c r="E78" s="84">
        <v>8.6</v>
      </c>
      <c r="F78" s="84">
        <v>43</v>
      </c>
      <c r="G78" s="74" t="s">
        <v>43</v>
      </c>
      <c r="H78" s="55" t="s">
        <v>44</v>
      </c>
    </row>
    <row r="79" spans="1:8" s="69" customFormat="1" x14ac:dyDescent="0.25">
      <c r="A79" s="16" t="s">
        <v>25</v>
      </c>
      <c r="B79" s="90"/>
      <c r="C79" s="91">
        <f>SUM(C75:C78)</f>
        <v>11.56</v>
      </c>
      <c r="D79" s="91">
        <f>SUM(D75:D78)</f>
        <v>16.239999999999998</v>
      </c>
      <c r="E79" s="91">
        <f>SUM(E75:E78)</f>
        <v>72.44</v>
      </c>
      <c r="F79" s="91">
        <f>SUM(F75:F78)</f>
        <v>484.18000000000006</v>
      </c>
      <c r="G79" s="90"/>
      <c r="H79" s="179"/>
    </row>
    <row r="80" spans="1:8" s="69" customFormat="1" x14ac:dyDescent="0.25">
      <c r="A80" s="16" t="s">
        <v>47</v>
      </c>
      <c r="B80" s="90"/>
      <c r="C80" s="91">
        <f>C79+C73</f>
        <v>29.64</v>
      </c>
      <c r="D80" s="91">
        <f>D79+D73</f>
        <v>36.289999999999992</v>
      </c>
      <c r="E80" s="91">
        <f>E79+E73</f>
        <v>154.92000000000002</v>
      </c>
      <c r="F80" s="91">
        <f>F79+F73</f>
        <v>1071.75</v>
      </c>
      <c r="G80" s="90"/>
      <c r="H80" s="179"/>
    </row>
    <row r="81" spans="1:8" ht="13.5" customHeight="1" x14ac:dyDescent="0.25">
      <c r="A81" s="325" t="s">
        <v>119</v>
      </c>
      <c r="B81" s="320"/>
      <c r="C81" s="320"/>
      <c r="D81" s="320"/>
      <c r="E81" s="320"/>
      <c r="F81" s="320"/>
      <c r="G81" s="320"/>
      <c r="H81" s="328"/>
    </row>
    <row r="82" spans="1:8" ht="11.25" x14ac:dyDescent="0.25">
      <c r="A82" s="305" t="s">
        <v>2</v>
      </c>
      <c r="B82" s="325" t="s">
        <v>3</v>
      </c>
      <c r="C82" s="320"/>
      <c r="D82" s="320"/>
      <c r="E82" s="320"/>
      <c r="F82" s="320"/>
      <c r="G82" s="323" t="s">
        <v>4</v>
      </c>
      <c r="H82" s="323" t="s">
        <v>5</v>
      </c>
    </row>
    <row r="83" spans="1:8" ht="12" customHeight="1" x14ac:dyDescent="0.25">
      <c r="A83" s="306"/>
      <c r="B83" s="70" t="s">
        <v>6</v>
      </c>
      <c r="C83" s="71" t="s">
        <v>120</v>
      </c>
      <c r="D83" s="71" t="s">
        <v>121</v>
      </c>
      <c r="E83" s="71" t="s">
        <v>122</v>
      </c>
      <c r="F83" s="71" t="s">
        <v>10</v>
      </c>
      <c r="G83" s="324"/>
      <c r="H83" s="324"/>
    </row>
    <row r="84" spans="1:8" ht="11.25" customHeight="1" x14ac:dyDescent="0.25">
      <c r="A84" s="334" t="s">
        <v>204</v>
      </c>
      <c r="B84" s="335"/>
      <c r="C84" s="336"/>
      <c r="D84" s="336"/>
      <c r="E84" s="336"/>
      <c r="F84" s="336"/>
      <c r="G84" s="335"/>
      <c r="H84" s="337"/>
    </row>
    <row r="85" spans="1:8" ht="23.25" customHeight="1" x14ac:dyDescent="0.25">
      <c r="A85" s="41" t="s">
        <v>123</v>
      </c>
      <c r="B85" s="74" t="s">
        <v>13</v>
      </c>
      <c r="C85" s="74">
        <v>8.6</v>
      </c>
      <c r="D85" s="74">
        <v>7.46</v>
      </c>
      <c r="E85" s="74">
        <v>44.26</v>
      </c>
      <c r="F85" s="74">
        <v>279</v>
      </c>
      <c r="G85" s="107" t="s">
        <v>124</v>
      </c>
      <c r="H85" s="184" t="s">
        <v>125</v>
      </c>
    </row>
    <row r="86" spans="1:8" ht="12.75" customHeight="1" x14ac:dyDescent="0.25">
      <c r="A86" s="8" t="s">
        <v>126</v>
      </c>
      <c r="B86" s="64">
        <v>75</v>
      </c>
      <c r="C86" s="185">
        <v>9.59</v>
      </c>
      <c r="D86" s="181">
        <f>8.48/60*75</f>
        <v>10.6</v>
      </c>
      <c r="E86" s="185">
        <f>22.58/60*75</f>
        <v>28.224999999999998</v>
      </c>
      <c r="F86" s="181">
        <f>199.8/60*75</f>
        <v>249.75</v>
      </c>
      <c r="G86" s="97" t="s">
        <v>127</v>
      </c>
      <c r="H86" s="55" t="s">
        <v>128</v>
      </c>
    </row>
    <row r="87" spans="1:8" ht="12" customHeight="1" x14ac:dyDescent="0.25">
      <c r="A87" s="23" t="s">
        <v>54</v>
      </c>
      <c r="B87" s="82" t="s">
        <v>55</v>
      </c>
      <c r="C87" s="82">
        <v>0.13</v>
      </c>
      <c r="D87" s="82">
        <v>0.02</v>
      </c>
      <c r="E87" s="82">
        <v>15.2</v>
      </c>
      <c r="F87" s="82">
        <v>62</v>
      </c>
      <c r="G87" s="84">
        <v>686</v>
      </c>
      <c r="H87" s="85" t="s">
        <v>56</v>
      </c>
    </row>
    <row r="88" spans="1:8" s="69" customFormat="1" x14ac:dyDescent="0.25">
      <c r="A88" s="16" t="s">
        <v>25</v>
      </c>
      <c r="B88" s="90"/>
      <c r="C88" s="91">
        <f>SUM(C85:C87)</f>
        <v>18.319999999999997</v>
      </c>
      <c r="D88" s="91">
        <f>SUM(D85:D87)</f>
        <v>18.079999999999998</v>
      </c>
      <c r="E88" s="91">
        <f>SUM(E85:E87)</f>
        <v>87.685000000000002</v>
      </c>
      <c r="F88" s="91">
        <f>SUM(F85:F87)</f>
        <v>590.75</v>
      </c>
      <c r="G88" s="90"/>
      <c r="H88" s="179"/>
    </row>
    <row r="89" spans="1:8" ht="11.25" x14ac:dyDescent="0.25">
      <c r="A89" s="325" t="s">
        <v>205</v>
      </c>
      <c r="B89" s="320"/>
      <c r="C89" s="320"/>
      <c r="D89" s="320"/>
      <c r="E89" s="320"/>
      <c r="F89" s="320"/>
      <c r="G89" s="320"/>
      <c r="H89" s="328"/>
    </row>
    <row r="90" spans="1:8" ht="23.25" customHeight="1" x14ac:dyDescent="0.25">
      <c r="A90" s="4" t="s">
        <v>129</v>
      </c>
      <c r="B90" s="95" t="s">
        <v>28</v>
      </c>
      <c r="C90" s="96">
        <v>3.7</v>
      </c>
      <c r="D90" s="96">
        <v>3.38</v>
      </c>
      <c r="E90" s="96">
        <v>14.01</v>
      </c>
      <c r="F90" s="96">
        <v>103.62</v>
      </c>
      <c r="G90" s="111" t="s">
        <v>130</v>
      </c>
      <c r="H90" s="78" t="s">
        <v>131</v>
      </c>
    </row>
    <row r="91" spans="1:8" x14ac:dyDescent="0.2">
      <c r="A91" s="8" t="s">
        <v>208</v>
      </c>
      <c r="B91" s="64">
        <v>80</v>
      </c>
      <c r="C91" s="74">
        <v>6.97</v>
      </c>
      <c r="D91" s="74">
        <v>7.74</v>
      </c>
      <c r="E91" s="74">
        <v>46.47</v>
      </c>
      <c r="F91" s="74">
        <v>289.39</v>
      </c>
      <c r="G91" s="74" t="s">
        <v>185</v>
      </c>
      <c r="H91" s="54" t="s">
        <v>209</v>
      </c>
    </row>
    <row r="92" spans="1:8" x14ac:dyDescent="0.25">
      <c r="A92" s="4" t="s">
        <v>137</v>
      </c>
      <c r="B92" s="82">
        <v>200</v>
      </c>
      <c r="C92" s="84">
        <v>0</v>
      </c>
      <c r="D92" s="84">
        <v>0</v>
      </c>
      <c r="E92" s="84">
        <v>19.97</v>
      </c>
      <c r="F92" s="84">
        <v>76</v>
      </c>
      <c r="G92" s="82" t="s">
        <v>138</v>
      </c>
      <c r="H92" s="78" t="s">
        <v>139</v>
      </c>
    </row>
    <row r="93" spans="1:8" ht="12.6" customHeight="1" x14ac:dyDescent="0.25">
      <c r="A93" s="14" t="s">
        <v>42</v>
      </c>
      <c r="B93" s="74">
        <v>20</v>
      </c>
      <c r="C93" s="84">
        <v>1.3</v>
      </c>
      <c r="D93" s="84">
        <v>0.2</v>
      </c>
      <c r="E93" s="84">
        <v>8.6</v>
      </c>
      <c r="F93" s="84">
        <v>43</v>
      </c>
      <c r="G93" s="74" t="s">
        <v>43</v>
      </c>
      <c r="H93" s="55" t="s">
        <v>44</v>
      </c>
    </row>
    <row r="94" spans="1:8" s="69" customFormat="1" x14ac:dyDescent="0.25">
      <c r="A94" s="16" t="s">
        <v>25</v>
      </c>
      <c r="B94" s="90"/>
      <c r="C94" s="91">
        <f>SUM(C90:C93)</f>
        <v>11.97</v>
      </c>
      <c r="D94" s="91">
        <f>SUM(D90:D93)</f>
        <v>11.32</v>
      </c>
      <c r="E94" s="91">
        <f>SUM(E90:E93)</f>
        <v>89.049999999999983</v>
      </c>
      <c r="F94" s="91">
        <f>SUM(F90:F93)</f>
        <v>512.01</v>
      </c>
      <c r="G94" s="90"/>
      <c r="H94" s="179"/>
    </row>
    <row r="95" spans="1:8" s="69" customFormat="1" x14ac:dyDescent="0.25">
      <c r="A95" s="16" t="s">
        <v>47</v>
      </c>
      <c r="B95" s="90"/>
      <c r="C95" s="91">
        <f>C94+C88</f>
        <v>30.29</v>
      </c>
      <c r="D95" s="91">
        <f>D94+D88</f>
        <v>29.4</v>
      </c>
      <c r="E95" s="91">
        <f>E94+E88</f>
        <v>176.73499999999999</v>
      </c>
      <c r="F95" s="91">
        <f>F94+F88</f>
        <v>1102.76</v>
      </c>
      <c r="G95" s="90"/>
      <c r="H95" s="179"/>
    </row>
    <row r="96" spans="1:8" ht="12.75" customHeight="1" x14ac:dyDescent="0.25">
      <c r="A96" s="314" t="s">
        <v>140</v>
      </c>
      <c r="B96" s="315"/>
      <c r="C96" s="315"/>
      <c r="D96" s="315"/>
      <c r="E96" s="315"/>
      <c r="F96" s="315"/>
      <c r="G96" s="315"/>
      <c r="H96" s="316"/>
    </row>
    <row r="97" spans="1:8" ht="14.25" customHeight="1" x14ac:dyDescent="0.25">
      <c r="A97" s="325" t="s">
        <v>1</v>
      </c>
      <c r="B97" s="320"/>
      <c r="C97" s="320"/>
      <c r="D97" s="320"/>
      <c r="E97" s="320"/>
      <c r="F97" s="320"/>
      <c r="G97" s="320"/>
      <c r="H97" s="328"/>
    </row>
    <row r="98" spans="1:8" ht="11.25" x14ac:dyDescent="0.25">
      <c r="A98" s="305" t="s">
        <v>2</v>
      </c>
      <c r="B98" s="325" t="s">
        <v>3</v>
      </c>
      <c r="C98" s="320"/>
      <c r="D98" s="320"/>
      <c r="E98" s="320"/>
      <c r="F98" s="320"/>
      <c r="G98" s="323" t="s">
        <v>4</v>
      </c>
      <c r="H98" s="323" t="s">
        <v>5</v>
      </c>
    </row>
    <row r="99" spans="1:8" ht="13.5" customHeight="1" x14ac:dyDescent="0.25">
      <c r="A99" s="306"/>
      <c r="B99" s="70" t="s">
        <v>6</v>
      </c>
      <c r="C99" s="71" t="s">
        <v>7</v>
      </c>
      <c r="D99" s="71" t="s">
        <v>8</v>
      </c>
      <c r="E99" s="71" t="s">
        <v>9</v>
      </c>
      <c r="F99" s="71" t="s">
        <v>10</v>
      </c>
      <c r="G99" s="324"/>
      <c r="H99" s="324"/>
    </row>
    <row r="100" spans="1:8" ht="12" customHeight="1" x14ac:dyDescent="0.25">
      <c r="A100" s="334" t="s">
        <v>204</v>
      </c>
      <c r="B100" s="335"/>
      <c r="C100" s="336"/>
      <c r="D100" s="336"/>
      <c r="E100" s="336"/>
      <c r="F100" s="336"/>
      <c r="G100" s="335"/>
      <c r="H100" s="337"/>
    </row>
    <row r="101" spans="1:8" ht="15" customHeight="1" x14ac:dyDescent="0.25">
      <c r="A101" s="4" t="s">
        <v>141</v>
      </c>
      <c r="B101" s="82">
        <v>100</v>
      </c>
      <c r="C101" s="82">
        <v>12</v>
      </c>
      <c r="D101" s="82">
        <v>22</v>
      </c>
      <c r="E101" s="82">
        <v>0</v>
      </c>
      <c r="F101" s="82">
        <v>246</v>
      </c>
      <c r="G101" s="82" t="s">
        <v>32</v>
      </c>
      <c r="H101" s="55" t="s">
        <v>33</v>
      </c>
    </row>
    <row r="102" spans="1:8" x14ac:dyDescent="0.25">
      <c r="A102" s="4" t="s">
        <v>34</v>
      </c>
      <c r="B102" s="82">
        <v>150</v>
      </c>
      <c r="C102" s="76">
        <v>5.52</v>
      </c>
      <c r="D102" s="76">
        <v>4.51</v>
      </c>
      <c r="E102" s="76">
        <v>26.45</v>
      </c>
      <c r="F102" s="76">
        <v>168.45</v>
      </c>
      <c r="G102" s="80" t="s">
        <v>35</v>
      </c>
      <c r="H102" s="55" t="s">
        <v>36</v>
      </c>
    </row>
    <row r="103" spans="1:8" ht="15" customHeight="1" x14ac:dyDescent="0.25">
      <c r="A103" s="8" t="s">
        <v>22</v>
      </c>
      <c r="B103" s="84" t="s">
        <v>23</v>
      </c>
      <c r="C103" s="83">
        <v>7.0000000000000007E-2</v>
      </c>
      <c r="D103" s="83">
        <v>0.02</v>
      </c>
      <c r="E103" s="83">
        <v>15</v>
      </c>
      <c r="F103" s="83">
        <v>60</v>
      </c>
      <c r="G103" s="84">
        <v>685</v>
      </c>
      <c r="H103" s="94" t="s">
        <v>24</v>
      </c>
    </row>
    <row r="104" spans="1:8" x14ac:dyDescent="0.25">
      <c r="A104" s="14" t="s">
        <v>45</v>
      </c>
      <c r="B104" s="82">
        <v>40</v>
      </c>
      <c r="C104" s="83">
        <v>3.2</v>
      </c>
      <c r="D104" s="83">
        <v>0.4</v>
      </c>
      <c r="E104" s="83">
        <v>20.399999999999999</v>
      </c>
      <c r="F104" s="83">
        <v>100</v>
      </c>
      <c r="G104" s="82" t="s">
        <v>43</v>
      </c>
      <c r="H104" s="78" t="s">
        <v>46</v>
      </c>
    </row>
    <row r="105" spans="1:8" s="69" customFormat="1" x14ac:dyDescent="0.25">
      <c r="A105" s="16" t="s">
        <v>25</v>
      </c>
      <c r="B105" s="90"/>
      <c r="C105" s="91">
        <f>SUM(C101:C104)</f>
        <v>20.79</v>
      </c>
      <c r="D105" s="91">
        <f>SUM(D101:D104)</f>
        <v>26.929999999999996</v>
      </c>
      <c r="E105" s="91">
        <f>SUM(E101:E104)</f>
        <v>61.85</v>
      </c>
      <c r="F105" s="91">
        <f>SUM(F101:F104)</f>
        <v>574.45000000000005</v>
      </c>
      <c r="G105" s="90"/>
      <c r="H105" s="179"/>
    </row>
    <row r="106" spans="1:8" ht="11.25" x14ac:dyDescent="0.25">
      <c r="A106" s="325" t="s">
        <v>205</v>
      </c>
      <c r="B106" s="320"/>
      <c r="C106" s="320"/>
      <c r="D106" s="320"/>
      <c r="E106" s="320"/>
      <c r="F106" s="320"/>
      <c r="G106" s="320"/>
      <c r="H106" s="328"/>
    </row>
    <row r="107" spans="1:8" ht="22.5" customHeight="1" x14ac:dyDescent="0.25">
      <c r="A107" s="4" t="s">
        <v>110</v>
      </c>
      <c r="B107" s="95" t="s">
        <v>28</v>
      </c>
      <c r="C107" s="77">
        <v>1.44</v>
      </c>
      <c r="D107" s="77">
        <v>5.34</v>
      </c>
      <c r="E107" s="77">
        <v>9.3800000000000008</v>
      </c>
      <c r="F107" s="77">
        <v>91.98</v>
      </c>
      <c r="G107" s="111" t="s">
        <v>111</v>
      </c>
      <c r="H107" s="112" t="s">
        <v>112</v>
      </c>
    </row>
    <row r="108" spans="1:8" ht="13.5" customHeight="1" x14ac:dyDescent="0.25">
      <c r="A108" s="4" t="s">
        <v>188</v>
      </c>
      <c r="B108" s="115">
        <v>80</v>
      </c>
      <c r="C108" s="74">
        <v>5.95</v>
      </c>
      <c r="D108" s="74">
        <v>6.44</v>
      </c>
      <c r="E108" s="75">
        <v>47.97</v>
      </c>
      <c r="F108" s="74">
        <v>277.69</v>
      </c>
      <c r="G108" s="82" t="s">
        <v>189</v>
      </c>
      <c r="H108" s="78" t="s">
        <v>190</v>
      </c>
    </row>
    <row r="109" spans="1:8" x14ac:dyDescent="0.25">
      <c r="A109" s="23" t="s">
        <v>117</v>
      </c>
      <c r="B109" s="84">
        <v>200</v>
      </c>
      <c r="C109" s="82">
        <v>0.6</v>
      </c>
      <c r="D109" s="82">
        <v>0.4</v>
      </c>
      <c r="E109" s="82">
        <v>32.6</v>
      </c>
      <c r="F109" s="82">
        <v>136.4</v>
      </c>
      <c r="G109" s="84">
        <v>389</v>
      </c>
      <c r="H109" s="130" t="s">
        <v>118</v>
      </c>
    </row>
    <row r="110" spans="1:8" ht="12.6" customHeight="1" x14ac:dyDescent="0.25">
      <c r="A110" s="14" t="s">
        <v>42</v>
      </c>
      <c r="B110" s="74">
        <v>20</v>
      </c>
      <c r="C110" s="84">
        <v>1.3</v>
      </c>
      <c r="D110" s="84">
        <v>0.2</v>
      </c>
      <c r="E110" s="84">
        <v>8.6</v>
      </c>
      <c r="F110" s="84">
        <v>43</v>
      </c>
      <c r="G110" s="74" t="s">
        <v>43</v>
      </c>
      <c r="H110" s="55" t="s">
        <v>44</v>
      </c>
    </row>
    <row r="111" spans="1:8" s="69" customFormat="1" ht="13.15" customHeight="1" x14ac:dyDescent="0.25">
      <c r="A111" s="16" t="s">
        <v>25</v>
      </c>
      <c r="B111" s="90"/>
      <c r="C111" s="91">
        <f>SUM(C107:C110)</f>
        <v>9.2900000000000009</v>
      </c>
      <c r="D111" s="91">
        <f>SUM(D107:D110)</f>
        <v>12.38</v>
      </c>
      <c r="E111" s="91">
        <f>SUM(E107:E110)</f>
        <v>98.55</v>
      </c>
      <c r="F111" s="91">
        <f>SUM(F107:F110)</f>
        <v>549.07000000000005</v>
      </c>
      <c r="G111" s="90"/>
      <c r="H111" s="179"/>
    </row>
    <row r="112" spans="1:8" s="69" customFormat="1" x14ac:dyDescent="0.25">
      <c r="A112" s="16" t="s">
        <v>47</v>
      </c>
      <c r="B112" s="90"/>
      <c r="C112" s="91">
        <f>C111+C105</f>
        <v>30.08</v>
      </c>
      <c r="D112" s="91">
        <f>D111+D105</f>
        <v>39.309999999999995</v>
      </c>
      <c r="E112" s="91">
        <f>E111+E105</f>
        <v>160.4</v>
      </c>
      <c r="F112" s="91">
        <f>F111+F105</f>
        <v>1123.52</v>
      </c>
      <c r="G112" s="90"/>
      <c r="H112" s="179"/>
    </row>
    <row r="113" spans="1:8" ht="11.25" customHeight="1" x14ac:dyDescent="0.25">
      <c r="A113" s="325" t="s">
        <v>48</v>
      </c>
      <c r="B113" s="320"/>
      <c r="C113" s="320"/>
      <c r="D113" s="320"/>
      <c r="E113" s="320"/>
      <c r="F113" s="320"/>
      <c r="G113" s="320"/>
      <c r="H113" s="328"/>
    </row>
    <row r="114" spans="1:8" ht="11.25" x14ac:dyDescent="0.25">
      <c r="A114" s="305" t="s">
        <v>2</v>
      </c>
      <c r="B114" s="325" t="s">
        <v>3</v>
      </c>
      <c r="C114" s="320"/>
      <c r="D114" s="320"/>
      <c r="E114" s="320"/>
      <c r="F114" s="320"/>
      <c r="G114" s="323" t="s">
        <v>4</v>
      </c>
      <c r="H114" s="323" t="s">
        <v>5</v>
      </c>
    </row>
    <row r="115" spans="1:8" ht="12.75" customHeight="1" x14ac:dyDescent="0.25">
      <c r="A115" s="306"/>
      <c r="B115" s="70" t="s">
        <v>6</v>
      </c>
      <c r="C115" s="71" t="s">
        <v>7</v>
      </c>
      <c r="D115" s="71" t="s">
        <v>8</v>
      </c>
      <c r="E115" s="71" t="s">
        <v>9</v>
      </c>
      <c r="F115" s="71" t="s">
        <v>10</v>
      </c>
      <c r="G115" s="324"/>
      <c r="H115" s="324"/>
    </row>
    <row r="116" spans="1:8" ht="11.25" customHeight="1" x14ac:dyDescent="0.25">
      <c r="A116" s="334" t="s">
        <v>204</v>
      </c>
      <c r="B116" s="335"/>
      <c r="C116" s="336"/>
      <c r="D116" s="336"/>
      <c r="E116" s="336"/>
      <c r="F116" s="336"/>
      <c r="G116" s="335"/>
      <c r="H116" s="337"/>
    </row>
    <row r="117" spans="1:8" ht="13.5" customHeight="1" x14ac:dyDescent="0.25">
      <c r="A117" s="34" t="s">
        <v>79</v>
      </c>
      <c r="B117" s="82">
        <v>90</v>
      </c>
      <c r="C117" s="74">
        <v>14.7</v>
      </c>
      <c r="D117" s="74">
        <f>12.3*0.9</f>
        <v>11.07</v>
      </c>
      <c r="E117" s="75">
        <v>12.95</v>
      </c>
      <c r="F117" s="75">
        <f>242.41*0.9</f>
        <v>218.16900000000001</v>
      </c>
      <c r="G117" s="74" t="s">
        <v>80</v>
      </c>
      <c r="H117" s="78" t="s">
        <v>81</v>
      </c>
    </row>
    <row r="118" spans="1:8" ht="13.5" customHeight="1" x14ac:dyDescent="0.25">
      <c r="A118" s="14" t="s">
        <v>64</v>
      </c>
      <c r="B118" s="99">
        <v>150</v>
      </c>
      <c r="C118" s="74">
        <v>8.6</v>
      </c>
      <c r="D118" s="74">
        <v>6.09</v>
      </c>
      <c r="E118" s="74">
        <v>38.64</v>
      </c>
      <c r="F118" s="74">
        <v>243.75</v>
      </c>
      <c r="G118" s="84" t="s">
        <v>65</v>
      </c>
      <c r="H118" s="100" t="s">
        <v>66</v>
      </c>
    </row>
    <row r="119" spans="1:8" x14ac:dyDescent="0.25">
      <c r="A119" s="14" t="s">
        <v>45</v>
      </c>
      <c r="B119" s="82">
        <v>40</v>
      </c>
      <c r="C119" s="83">
        <v>3.2</v>
      </c>
      <c r="D119" s="83">
        <v>0.4</v>
      </c>
      <c r="E119" s="83">
        <v>20.399999999999999</v>
      </c>
      <c r="F119" s="83">
        <v>100</v>
      </c>
      <c r="G119" s="82" t="s">
        <v>43</v>
      </c>
      <c r="H119" s="78" t="s">
        <v>46</v>
      </c>
    </row>
    <row r="120" spans="1:8" ht="14.25" customHeight="1" x14ac:dyDescent="0.25">
      <c r="A120" s="23" t="s">
        <v>54</v>
      </c>
      <c r="B120" s="82" t="s">
        <v>55</v>
      </c>
      <c r="C120" s="82">
        <v>0.13</v>
      </c>
      <c r="D120" s="82">
        <v>0.02</v>
      </c>
      <c r="E120" s="82">
        <v>15.2</v>
      </c>
      <c r="F120" s="82">
        <v>62</v>
      </c>
      <c r="G120" s="84">
        <v>686</v>
      </c>
      <c r="H120" s="85" t="s">
        <v>56</v>
      </c>
    </row>
    <row r="121" spans="1:8" s="69" customFormat="1" x14ac:dyDescent="0.25">
      <c r="A121" s="16" t="s">
        <v>25</v>
      </c>
      <c r="B121" s="90"/>
      <c r="C121" s="91">
        <f>SUM(C117:C120)</f>
        <v>26.629999999999995</v>
      </c>
      <c r="D121" s="91">
        <f>SUM(D117:D120)</f>
        <v>17.579999999999998</v>
      </c>
      <c r="E121" s="91">
        <f>SUM(E117:E120)</f>
        <v>87.190000000000012</v>
      </c>
      <c r="F121" s="91">
        <f>SUM(F117:F120)</f>
        <v>623.91899999999998</v>
      </c>
      <c r="G121" s="90"/>
      <c r="H121" s="179"/>
    </row>
    <row r="122" spans="1:8" ht="11.25" x14ac:dyDescent="0.25">
      <c r="A122" s="325" t="s">
        <v>205</v>
      </c>
      <c r="B122" s="320"/>
      <c r="C122" s="320"/>
      <c r="D122" s="320"/>
      <c r="E122" s="320"/>
      <c r="F122" s="320"/>
      <c r="G122" s="320"/>
      <c r="H122" s="328"/>
    </row>
    <row r="123" spans="1:8" ht="12.6" customHeight="1" x14ac:dyDescent="0.25">
      <c r="A123" s="4" t="s">
        <v>57</v>
      </c>
      <c r="B123" s="95" t="s">
        <v>58</v>
      </c>
      <c r="C123" s="77">
        <v>1.71</v>
      </c>
      <c r="D123" s="77">
        <v>5.19</v>
      </c>
      <c r="E123" s="77">
        <v>6.89</v>
      </c>
      <c r="F123" s="77">
        <v>81.27</v>
      </c>
      <c r="G123" s="74" t="s">
        <v>59</v>
      </c>
      <c r="H123" s="78" t="s">
        <v>60</v>
      </c>
    </row>
    <row r="124" spans="1:8" ht="12.75" customHeight="1" x14ac:dyDescent="0.25">
      <c r="A124" s="23" t="s">
        <v>192</v>
      </c>
      <c r="B124" s="74">
        <v>75</v>
      </c>
      <c r="C124" s="74">
        <v>7.73</v>
      </c>
      <c r="D124" s="74">
        <v>9.5</v>
      </c>
      <c r="E124" s="74">
        <v>27.69</v>
      </c>
      <c r="F124" s="74">
        <v>225.22</v>
      </c>
      <c r="G124" s="80" t="s">
        <v>193</v>
      </c>
      <c r="H124" s="78" t="s">
        <v>194</v>
      </c>
    </row>
    <row r="125" spans="1:8" ht="14.25" customHeight="1" x14ac:dyDescent="0.25">
      <c r="A125" s="14" t="s">
        <v>67</v>
      </c>
      <c r="B125" s="104">
        <v>200</v>
      </c>
      <c r="C125" s="102">
        <v>0.14000000000000001</v>
      </c>
      <c r="D125" s="102">
        <v>0.11</v>
      </c>
      <c r="E125" s="102">
        <v>21.52</v>
      </c>
      <c r="F125" s="102">
        <v>87.59</v>
      </c>
      <c r="G125" s="82" t="s">
        <v>68</v>
      </c>
      <c r="H125" s="81" t="s">
        <v>69</v>
      </c>
    </row>
    <row r="126" spans="1:8" ht="12.6" customHeight="1" x14ac:dyDescent="0.25">
      <c r="A126" s="14" t="s">
        <v>42</v>
      </c>
      <c r="B126" s="74">
        <v>20</v>
      </c>
      <c r="C126" s="84">
        <v>1.3</v>
      </c>
      <c r="D126" s="84">
        <v>0.2</v>
      </c>
      <c r="E126" s="84">
        <v>8.6</v>
      </c>
      <c r="F126" s="84">
        <v>43</v>
      </c>
      <c r="G126" s="74" t="s">
        <v>43</v>
      </c>
      <c r="H126" s="55" t="s">
        <v>44</v>
      </c>
    </row>
    <row r="127" spans="1:8" s="69" customFormat="1" x14ac:dyDescent="0.25">
      <c r="A127" s="16" t="s">
        <v>25</v>
      </c>
      <c r="B127" s="90"/>
      <c r="C127" s="91">
        <f>SUM(C123:C126)</f>
        <v>10.880000000000003</v>
      </c>
      <c r="D127" s="91">
        <f>SUM(D123:D126)</f>
        <v>15</v>
      </c>
      <c r="E127" s="91">
        <f>SUM(E123:E126)</f>
        <v>64.699999999999989</v>
      </c>
      <c r="F127" s="91">
        <f>SUM(F123:F126)</f>
        <v>437.08000000000004</v>
      </c>
      <c r="G127" s="90"/>
      <c r="H127" s="179"/>
    </row>
    <row r="128" spans="1:8" s="69" customFormat="1" x14ac:dyDescent="0.25">
      <c r="A128" s="16" t="s">
        <v>47</v>
      </c>
      <c r="B128" s="90"/>
      <c r="C128" s="91">
        <f>C127+C121</f>
        <v>37.51</v>
      </c>
      <c r="D128" s="91">
        <f>D127+D121</f>
        <v>32.58</v>
      </c>
      <c r="E128" s="91">
        <f>E127+E121</f>
        <v>151.88999999999999</v>
      </c>
      <c r="F128" s="91">
        <f>F127+F121</f>
        <v>1060.999</v>
      </c>
      <c r="G128" s="90"/>
      <c r="H128" s="179"/>
    </row>
    <row r="129" spans="1:8" ht="11.25" customHeight="1" x14ac:dyDescent="0.25">
      <c r="A129" s="325" t="s">
        <v>70</v>
      </c>
      <c r="B129" s="320"/>
      <c r="C129" s="320"/>
      <c r="D129" s="320"/>
      <c r="E129" s="320"/>
      <c r="F129" s="320"/>
      <c r="G129" s="320"/>
      <c r="H129" s="328"/>
    </row>
    <row r="130" spans="1:8" ht="11.25" x14ac:dyDescent="0.25">
      <c r="A130" s="305" t="s">
        <v>2</v>
      </c>
      <c r="B130" s="325" t="s">
        <v>3</v>
      </c>
      <c r="C130" s="320"/>
      <c r="D130" s="320"/>
      <c r="E130" s="320"/>
      <c r="F130" s="320"/>
      <c r="G130" s="323" t="s">
        <v>4</v>
      </c>
      <c r="H130" s="323" t="s">
        <v>5</v>
      </c>
    </row>
    <row r="131" spans="1:8" ht="12" customHeight="1" x14ac:dyDescent="0.25">
      <c r="A131" s="306"/>
      <c r="B131" s="70" t="s">
        <v>6</v>
      </c>
      <c r="C131" s="71" t="s">
        <v>7</v>
      </c>
      <c r="D131" s="71" t="s">
        <v>8</v>
      </c>
      <c r="E131" s="71" t="s">
        <v>9</v>
      </c>
      <c r="F131" s="71" t="s">
        <v>10</v>
      </c>
      <c r="G131" s="324"/>
      <c r="H131" s="324"/>
    </row>
    <row r="132" spans="1:8" ht="13.5" customHeight="1" x14ac:dyDescent="0.25">
      <c r="A132" s="334" t="s">
        <v>204</v>
      </c>
      <c r="B132" s="335"/>
      <c r="C132" s="336"/>
      <c r="D132" s="336"/>
      <c r="E132" s="336"/>
      <c r="F132" s="336"/>
      <c r="G132" s="335"/>
      <c r="H132" s="337"/>
    </row>
    <row r="133" spans="1:8" s="176" customFormat="1" ht="23.25" customHeight="1" x14ac:dyDescent="0.2">
      <c r="A133" s="47" t="s">
        <v>12</v>
      </c>
      <c r="B133" s="99" t="s">
        <v>13</v>
      </c>
      <c r="C133" s="74">
        <v>5.96</v>
      </c>
      <c r="D133" s="74">
        <v>7.25</v>
      </c>
      <c r="E133" s="74">
        <v>42.89</v>
      </c>
      <c r="F133" s="74">
        <v>261</v>
      </c>
      <c r="G133" s="107" t="s">
        <v>14</v>
      </c>
      <c r="H133" s="78" t="s">
        <v>15</v>
      </c>
    </row>
    <row r="134" spans="1:8" x14ac:dyDescent="0.25">
      <c r="A134" s="8" t="s">
        <v>126</v>
      </c>
      <c r="B134" s="64">
        <v>80</v>
      </c>
      <c r="C134" s="65">
        <v>10.199999999999999</v>
      </c>
      <c r="D134" s="65">
        <v>11.3</v>
      </c>
      <c r="E134" s="65">
        <v>30.1</v>
      </c>
      <c r="F134" s="65">
        <v>266.39999999999998</v>
      </c>
      <c r="G134" s="119" t="s">
        <v>146</v>
      </c>
      <c r="H134" s="55" t="s">
        <v>128</v>
      </c>
    </row>
    <row r="135" spans="1:8" ht="14.25" customHeight="1" x14ac:dyDescent="0.25">
      <c r="A135" s="8" t="s">
        <v>22</v>
      </c>
      <c r="B135" s="84" t="s">
        <v>23</v>
      </c>
      <c r="C135" s="84">
        <v>7.0000000000000007E-2</v>
      </c>
      <c r="D135" s="84">
        <v>0.02</v>
      </c>
      <c r="E135" s="84">
        <v>15</v>
      </c>
      <c r="F135" s="84">
        <v>60</v>
      </c>
      <c r="G135" s="84">
        <v>685</v>
      </c>
      <c r="H135" s="94" t="s">
        <v>24</v>
      </c>
    </row>
    <row r="136" spans="1:8" s="69" customFormat="1" x14ac:dyDescent="0.25">
      <c r="A136" s="16" t="s">
        <v>25</v>
      </c>
      <c r="B136" s="90"/>
      <c r="C136" s="91">
        <f>SUM(C133:C135)</f>
        <v>16.23</v>
      </c>
      <c r="D136" s="91">
        <f>SUM(D133:D135)</f>
        <v>18.57</v>
      </c>
      <c r="E136" s="91">
        <f>SUM(E133:E135)</f>
        <v>87.990000000000009</v>
      </c>
      <c r="F136" s="91">
        <f>SUM(F133:F135)</f>
        <v>587.4</v>
      </c>
      <c r="G136" s="90"/>
      <c r="H136" s="179"/>
    </row>
    <row r="137" spans="1:8" ht="11.25" x14ac:dyDescent="0.25">
      <c r="A137" s="325" t="s">
        <v>205</v>
      </c>
      <c r="B137" s="320"/>
      <c r="C137" s="320"/>
      <c r="D137" s="320"/>
      <c r="E137" s="320"/>
      <c r="F137" s="320"/>
      <c r="G137" s="320"/>
      <c r="H137" s="328"/>
    </row>
    <row r="138" spans="1:8" ht="23.25" customHeight="1" x14ac:dyDescent="0.25">
      <c r="A138" s="14" t="s">
        <v>76</v>
      </c>
      <c r="B138" s="64" t="s">
        <v>28</v>
      </c>
      <c r="C138" s="74">
        <v>1.25</v>
      </c>
      <c r="D138" s="74">
        <v>5.4</v>
      </c>
      <c r="E138" s="74">
        <v>6.83</v>
      </c>
      <c r="F138" s="74">
        <v>80.22</v>
      </c>
      <c r="G138" s="74" t="s">
        <v>77</v>
      </c>
      <c r="H138" s="78" t="s">
        <v>78</v>
      </c>
    </row>
    <row r="139" spans="1:8" ht="12.75" customHeight="1" x14ac:dyDescent="0.2">
      <c r="A139" s="4" t="s">
        <v>210</v>
      </c>
      <c r="B139" s="95">
        <v>60</v>
      </c>
      <c r="C139" s="74">
        <v>7.38</v>
      </c>
      <c r="D139" s="74">
        <v>4.38</v>
      </c>
      <c r="E139" s="74">
        <v>23.34</v>
      </c>
      <c r="F139" s="74">
        <v>161.6</v>
      </c>
      <c r="G139" s="111">
        <v>410</v>
      </c>
      <c r="H139" s="54" t="s">
        <v>211</v>
      </c>
    </row>
    <row r="140" spans="1:8" ht="14.25" customHeight="1" x14ac:dyDescent="0.25">
      <c r="A140" s="4" t="s">
        <v>137</v>
      </c>
      <c r="B140" s="82">
        <v>200</v>
      </c>
      <c r="C140" s="84">
        <v>0</v>
      </c>
      <c r="D140" s="84">
        <v>0</v>
      </c>
      <c r="E140" s="84">
        <v>19.97</v>
      </c>
      <c r="F140" s="84">
        <v>76</v>
      </c>
      <c r="G140" s="82" t="s">
        <v>138</v>
      </c>
      <c r="H140" s="78" t="s">
        <v>139</v>
      </c>
    </row>
    <row r="141" spans="1:8" ht="12.6" customHeight="1" x14ac:dyDescent="0.25">
      <c r="A141" s="14" t="s">
        <v>42</v>
      </c>
      <c r="B141" s="74">
        <v>20</v>
      </c>
      <c r="C141" s="84">
        <v>1.3</v>
      </c>
      <c r="D141" s="84">
        <v>0.2</v>
      </c>
      <c r="E141" s="84">
        <v>8.6</v>
      </c>
      <c r="F141" s="84">
        <v>43</v>
      </c>
      <c r="G141" s="74" t="s">
        <v>43</v>
      </c>
      <c r="H141" s="55" t="s">
        <v>44</v>
      </c>
    </row>
    <row r="142" spans="1:8" s="69" customFormat="1" x14ac:dyDescent="0.25">
      <c r="A142" s="16" t="s">
        <v>25</v>
      </c>
      <c r="B142" s="90"/>
      <c r="C142" s="91">
        <f>SUM(C138:C141)</f>
        <v>9.93</v>
      </c>
      <c r="D142" s="91">
        <f>SUM(D138:D141)</f>
        <v>9.98</v>
      </c>
      <c r="E142" s="91">
        <f>SUM(E138:E141)</f>
        <v>58.74</v>
      </c>
      <c r="F142" s="91">
        <f>SUM(F138:F141)</f>
        <v>360.82</v>
      </c>
      <c r="G142" s="90"/>
      <c r="H142" s="179"/>
    </row>
    <row r="143" spans="1:8" s="69" customFormat="1" x14ac:dyDescent="0.25">
      <c r="A143" s="16" t="s">
        <v>47</v>
      </c>
      <c r="B143" s="90"/>
      <c r="C143" s="91">
        <f>C142+C136</f>
        <v>26.16</v>
      </c>
      <c r="D143" s="91">
        <f>D142+D136</f>
        <v>28.55</v>
      </c>
      <c r="E143" s="91">
        <f>E142+E136</f>
        <v>146.73000000000002</v>
      </c>
      <c r="F143" s="91">
        <f>F142+F136</f>
        <v>948.22</v>
      </c>
      <c r="G143" s="90"/>
      <c r="H143" s="179"/>
    </row>
    <row r="144" spans="1:8" ht="12.75" customHeight="1" x14ac:dyDescent="0.25">
      <c r="A144" s="325" t="s">
        <v>88</v>
      </c>
      <c r="B144" s="320"/>
      <c r="C144" s="320"/>
      <c r="D144" s="320"/>
      <c r="E144" s="320"/>
      <c r="F144" s="320"/>
      <c r="G144" s="320"/>
      <c r="H144" s="328"/>
    </row>
    <row r="145" spans="1:8" ht="11.25" x14ac:dyDescent="0.25">
      <c r="A145" s="305" t="s">
        <v>2</v>
      </c>
      <c r="B145" s="325" t="s">
        <v>3</v>
      </c>
      <c r="C145" s="320"/>
      <c r="D145" s="320"/>
      <c r="E145" s="320"/>
      <c r="F145" s="320"/>
      <c r="G145" s="323" t="s">
        <v>4</v>
      </c>
      <c r="H145" s="323" t="s">
        <v>5</v>
      </c>
    </row>
    <row r="146" spans="1:8" ht="12" customHeight="1" x14ac:dyDescent="0.25">
      <c r="A146" s="306"/>
      <c r="B146" s="70" t="s">
        <v>6</v>
      </c>
      <c r="C146" s="71" t="s">
        <v>7</v>
      </c>
      <c r="D146" s="71" t="s">
        <v>8</v>
      </c>
      <c r="E146" s="71" t="s">
        <v>9</v>
      </c>
      <c r="F146" s="71" t="s">
        <v>10</v>
      </c>
      <c r="G146" s="324"/>
      <c r="H146" s="324"/>
    </row>
    <row r="147" spans="1:8" ht="13.5" customHeight="1" x14ac:dyDescent="0.25">
      <c r="A147" s="334" t="s">
        <v>204</v>
      </c>
      <c r="B147" s="335"/>
      <c r="C147" s="336"/>
      <c r="D147" s="336"/>
      <c r="E147" s="336"/>
      <c r="F147" s="336"/>
      <c r="G147" s="335"/>
      <c r="H147" s="337"/>
    </row>
    <row r="148" spans="1:8" s="1" customFormat="1" x14ac:dyDescent="0.25">
      <c r="A148" s="4" t="s">
        <v>244</v>
      </c>
      <c r="B148" s="29">
        <v>90</v>
      </c>
      <c r="C148" s="6">
        <v>10.4</v>
      </c>
      <c r="D148" s="6">
        <v>12.6</v>
      </c>
      <c r="E148" s="6">
        <v>9.06</v>
      </c>
      <c r="F148" s="6">
        <v>207.09</v>
      </c>
      <c r="G148" s="10" t="s">
        <v>245</v>
      </c>
      <c r="H148" s="4" t="s">
        <v>246</v>
      </c>
    </row>
    <row r="149" spans="1:8" x14ac:dyDescent="0.25">
      <c r="A149" s="23" t="s">
        <v>151</v>
      </c>
      <c r="B149" s="82">
        <v>5</v>
      </c>
      <c r="C149" s="82">
        <v>0.04</v>
      </c>
      <c r="D149" s="82">
        <v>3.6</v>
      </c>
      <c r="E149" s="82">
        <v>0.06</v>
      </c>
      <c r="F149" s="82">
        <v>33</v>
      </c>
      <c r="G149" s="97" t="s">
        <v>152</v>
      </c>
      <c r="H149" s="55" t="s">
        <v>153</v>
      </c>
    </row>
    <row r="150" spans="1:8" ht="14.45" customHeight="1" x14ac:dyDescent="0.25">
      <c r="A150" s="8" t="s">
        <v>97</v>
      </c>
      <c r="B150" s="82">
        <v>150</v>
      </c>
      <c r="C150" s="82">
        <v>3.06</v>
      </c>
      <c r="D150" s="82">
        <v>4.8</v>
      </c>
      <c r="E150" s="82">
        <v>20.440000000000001</v>
      </c>
      <c r="F150" s="82">
        <v>137.25</v>
      </c>
      <c r="G150" s="82">
        <v>312</v>
      </c>
      <c r="H150" s="55" t="s">
        <v>98</v>
      </c>
    </row>
    <row r="151" spans="1:8" ht="14.25" customHeight="1" x14ac:dyDescent="0.25">
      <c r="A151" s="23" t="s">
        <v>54</v>
      </c>
      <c r="B151" s="82" t="s">
        <v>55</v>
      </c>
      <c r="C151" s="83">
        <v>0.13</v>
      </c>
      <c r="D151" s="83">
        <v>0.02</v>
      </c>
      <c r="E151" s="83">
        <v>15.2</v>
      </c>
      <c r="F151" s="83">
        <v>62</v>
      </c>
      <c r="G151" s="84">
        <v>686</v>
      </c>
      <c r="H151" s="85" t="s">
        <v>56</v>
      </c>
    </row>
    <row r="152" spans="1:8" x14ac:dyDescent="0.25">
      <c r="A152" s="14" t="s">
        <v>45</v>
      </c>
      <c r="B152" s="82">
        <v>40</v>
      </c>
      <c r="C152" s="83">
        <v>3.2</v>
      </c>
      <c r="D152" s="83">
        <v>0.4</v>
      </c>
      <c r="E152" s="83">
        <v>20.399999999999999</v>
      </c>
      <c r="F152" s="83">
        <v>100</v>
      </c>
      <c r="G152" s="82" t="s">
        <v>43</v>
      </c>
      <c r="H152" s="78" t="s">
        <v>46</v>
      </c>
    </row>
    <row r="153" spans="1:8" s="69" customFormat="1" x14ac:dyDescent="0.25">
      <c r="A153" s="16" t="s">
        <v>25</v>
      </c>
      <c r="B153" s="90"/>
      <c r="C153" s="91">
        <f>SUM(C148:C152)</f>
        <v>16.830000000000002</v>
      </c>
      <c r="D153" s="91">
        <f>SUM(D148:D152)</f>
        <v>21.419999999999998</v>
      </c>
      <c r="E153" s="91">
        <f>SUM(E148:E152)</f>
        <v>65.16</v>
      </c>
      <c r="F153" s="91">
        <f>SUM(F148:F152)</f>
        <v>539.34</v>
      </c>
      <c r="G153" s="90"/>
      <c r="H153" s="179"/>
    </row>
    <row r="154" spans="1:8" ht="11.25" x14ac:dyDescent="0.25">
      <c r="A154" s="325" t="s">
        <v>205</v>
      </c>
      <c r="B154" s="320"/>
      <c r="C154" s="320"/>
      <c r="D154" s="320"/>
      <c r="E154" s="320"/>
      <c r="F154" s="320"/>
      <c r="G154" s="320"/>
      <c r="H154" s="328"/>
    </row>
    <row r="155" spans="1:8" s="1" customFormat="1" ht="12" customHeight="1" x14ac:dyDescent="0.25">
      <c r="A155" s="4" t="s">
        <v>241</v>
      </c>
      <c r="B155" s="29">
        <v>200</v>
      </c>
      <c r="C155" s="6">
        <v>4.4000000000000004</v>
      </c>
      <c r="D155" s="6">
        <v>4.2</v>
      </c>
      <c r="E155" s="6">
        <v>13.2</v>
      </c>
      <c r="F155" s="6">
        <v>118.6</v>
      </c>
      <c r="G155" s="15" t="s">
        <v>242</v>
      </c>
      <c r="H155" s="4" t="s">
        <v>243</v>
      </c>
    </row>
    <row r="156" spans="1:8" ht="12.75" customHeight="1" x14ac:dyDescent="0.2">
      <c r="A156" s="8" t="s">
        <v>166</v>
      </c>
      <c r="B156" s="79">
        <v>60</v>
      </c>
      <c r="C156" s="74">
        <v>5.86</v>
      </c>
      <c r="D156" s="74">
        <v>6.96</v>
      </c>
      <c r="E156" s="74">
        <v>17.54</v>
      </c>
      <c r="F156" s="74">
        <v>158.41</v>
      </c>
      <c r="G156" s="80" t="s">
        <v>167</v>
      </c>
      <c r="H156" s="54" t="s">
        <v>168</v>
      </c>
    </row>
    <row r="157" spans="1:8" x14ac:dyDescent="0.25">
      <c r="A157" s="4" t="s">
        <v>102</v>
      </c>
      <c r="B157" s="84">
        <v>200</v>
      </c>
      <c r="C157" s="102">
        <v>0.33</v>
      </c>
      <c r="D157" s="102">
        <v>0</v>
      </c>
      <c r="E157" s="102">
        <v>22.78</v>
      </c>
      <c r="F157" s="102">
        <v>94.44</v>
      </c>
      <c r="G157" s="80" t="s">
        <v>103</v>
      </c>
      <c r="H157" s="78" t="s">
        <v>104</v>
      </c>
    </row>
    <row r="158" spans="1:8" ht="12.6" customHeight="1" x14ac:dyDescent="0.25">
      <c r="A158" s="14" t="s">
        <v>42</v>
      </c>
      <c r="B158" s="74">
        <v>20</v>
      </c>
      <c r="C158" s="84">
        <v>1.3</v>
      </c>
      <c r="D158" s="84">
        <v>0.2</v>
      </c>
      <c r="E158" s="84">
        <v>8.6</v>
      </c>
      <c r="F158" s="84">
        <v>43</v>
      </c>
      <c r="G158" s="74" t="s">
        <v>43</v>
      </c>
      <c r="H158" s="55" t="s">
        <v>44</v>
      </c>
    </row>
    <row r="159" spans="1:8" s="69" customFormat="1" x14ac:dyDescent="0.25">
      <c r="A159" s="16" t="s">
        <v>25</v>
      </c>
      <c r="B159" s="90"/>
      <c r="C159" s="91">
        <f>SUM(C155:C158)</f>
        <v>11.890000000000002</v>
      </c>
      <c r="D159" s="91">
        <f>SUM(D155:D158)</f>
        <v>11.36</v>
      </c>
      <c r="E159" s="91">
        <f>SUM(E155:E158)</f>
        <v>62.12</v>
      </c>
      <c r="F159" s="91">
        <f>SUM(F155:F158)</f>
        <v>414.45</v>
      </c>
      <c r="G159" s="90"/>
      <c r="H159" s="179"/>
    </row>
    <row r="160" spans="1:8" s="69" customFormat="1" x14ac:dyDescent="0.25">
      <c r="A160" s="16" t="s">
        <v>47</v>
      </c>
      <c r="B160" s="90"/>
      <c r="C160" s="91">
        <f>C159+C153</f>
        <v>28.720000000000006</v>
      </c>
      <c r="D160" s="91">
        <f>D159+D153</f>
        <v>32.78</v>
      </c>
      <c r="E160" s="91">
        <f>E159+E153</f>
        <v>127.28</v>
      </c>
      <c r="F160" s="91">
        <f>F159+F153</f>
        <v>953.79</v>
      </c>
      <c r="G160" s="90"/>
      <c r="H160" s="179"/>
    </row>
    <row r="161" spans="1:8" ht="11.25" customHeight="1" x14ac:dyDescent="0.25">
      <c r="A161" s="326" t="s">
        <v>105</v>
      </c>
      <c r="B161" s="326"/>
      <c r="C161" s="326"/>
      <c r="D161" s="326"/>
      <c r="E161" s="326"/>
      <c r="F161" s="326"/>
      <c r="G161" s="326"/>
      <c r="H161" s="326"/>
    </row>
    <row r="162" spans="1:8" ht="11.25" x14ac:dyDescent="0.25">
      <c r="A162" s="305" t="s">
        <v>2</v>
      </c>
      <c r="B162" s="325" t="s">
        <v>3</v>
      </c>
      <c r="C162" s="320"/>
      <c r="D162" s="320"/>
      <c r="E162" s="320"/>
      <c r="F162" s="320"/>
      <c r="G162" s="323" t="s">
        <v>4</v>
      </c>
      <c r="H162" s="323" t="s">
        <v>5</v>
      </c>
    </row>
    <row r="163" spans="1:8" ht="12" customHeight="1" x14ac:dyDescent="0.25">
      <c r="A163" s="306"/>
      <c r="B163" s="70" t="s">
        <v>6</v>
      </c>
      <c r="C163" s="71" t="s">
        <v>7</v>
      </c>
      <c r="D163" s="71" t="s">
        <v>8</v>
      </c>
      <c r="E163" s="71" t="s">
        <v>9</v>
      </c>
      <c r="F163" s="71" t="s">
        <v>10</v>
      </c>
      <c r="G163" s="324"/>
      <c r="H163" s="324"/>
    </row>
    <row r="164" spans="1:8" ht="12" customHeight="1" x14ac:dyDescent="0.25">
      <c r="A164" s="334" t="s">
        <v>204</v>
      </c>
      <c r="B164" s="335"/>
      <c r="C164" s="336"/>
      <c r="D164" s="336"/>
      <c r="E164" s="336"/>
      <c r="F164" s="336"/>
      <c r="G164" s="335"/>
      <c r="H164" s="337"/>
    </row>
    <row r="165" spans="1:8" ht="11.25" customHeight="1" x14ac:dyDescent="0.25">
      <c r="A165" s="8" t="s">
        <v>157</v>
      </c>
      <c r="B165" s="64">
        <v>120</v>
      </c>
      <c r="C165" s="74">
        <v>16.47</v>
      </c>
      <c r="D165" s="74">
        <v>6.98</v>
      </c>
      <c r="E165" s="74">
        <v>25.12</v>
      </c>
      <c r="F165" s="74">
        <v>233.1</v>
      </c>
      <c r="G165" s="117" t="s">
        <v>158</v>
      </c>
      <c r="H165" s="55" t="s">
        <v>159</v>
      </c>
    </row>
    <row r="166" spans="1:8" x14ac:dyDescent="0.25">
      <c r="A166" s="4" t="s">
        <v>92</v>
      </c>
      <c r="B166" s="76">
        <v>30</v>
      </c>
      <c r="C166" s="84">
        <v>2.16</v>
      </c>
      <c r="D166" s="84">
        <v>2.5499999999999998</v>
      </c>
      <c r="E166" s="84">
        <v>16.649999999999999</v>
      </c>
      <c r="F166" s="84">
        <v>98.4</v>
      </c>
      <c r="G166" s="82" t="s">
        <v>93</v>
      </c>
      <c r="H166" s="55" t="s">
        <v>94</v>
      </c>
    </row>
    <row r="167" spans="1:8" x14ac:dyDescent="0.25">
      <c r="A167" s="4" t="s">
        <v>95</v>
      </c>
      <c r="B167" s="64">
        <v>200</v>
      </c>
      <c r="C167" s="102">
        <v>0.8</v>
      </c>
      <c r="D167" s="102">
        <v>0.8</v>
      </c>
      <c r="E167" s="102">
        <v>19.600000000000001</v>
      </c>
      <c r="F167" s="102">
        <v>94</v>
      </c>
      <c r="G167" s="80">
        <v>338</v>
      </c>
      <c r="H167" s="55" t="s">
        <v>96</v>
      </c>
    </row>
    <row r="168" spans="1:8" ht="12" customHeight="1" x14ac:dyDescent="0.25">
      <c r="A168" s="8" t="s">
        <v>22</v>
      </c>
      <c r="B168" s="84" t="s">
        <v>23</v>
      </c>
      <c r="C168" s="114">
        <v>7.0000000000000007E-2</v>
      </c>
      <c r="D168" s="114">
        <v>0.02</v>
      </c>
      <c r="E168" s="114">
        <v>15</v>
      </c>
      <c r="F168" s="114">
        <v>60</v>
      </c>
      <c r="G168" s="84">
        <v>685</v>
      </c>
      <c r="H168" s="94" t="s">
        <v>24</v>
      </c>
    </row>
    <row r="169" spans="1:8" s="69" customFormat="1" x14ac:dyDescent="0.25">
      <c r="A169" s="16" t="s">
        <v>25</v>
      </c>
      <c r="B169" s="90"/>
      <c r="C169" s="91">
        <f>SUM(C165:C168)</f>
        <v>19.5</v>
      </c>
      <c r="D169" s="91">
        <f>SUM(D165:D168)</f>
        <v>10.350000000000001</v>
      </c>
      <c r="E169" s="91">
        <f>SUM(E165:E168)</f>
        <v>76.37</v>
      </c>
      <c r="F169" s="91">
        <f>SUM(F165:F168)</f>
        <v>485.5</v>
      </c>
      <c r="G169" s="90"/>
      <c r="H169" s="179"/>
    </row>
    <row r="170" spans="1:8" ht="11.25" x14ac:dyDescent="0.25">
      <c r="A170" s="325" t="s">
        <v>205</v>
      </c>
      <c r="B170" s="320"/>
      <c r="C170" s="320"/>
      <c r="D170" s="320"/>
      <c r="E170" s="320"/>
      <c r="F170" s="320"/>
      <c r="G170" s="320"/>
      <c r="H170" s="328"/>
    </row>
    <row r="171" spans="1:8" x14ac:dyDescent="0.25">
      <c r="A171" s="4" t="s">
        <v>27</v>
      </c>
      <c r="B171" s="64" t="s">
        <v>28</v>
      </c>
      <c r="C171" s="96">
        <v>1.6</v>
      </c>
      <c r="D171" s="96">
        <v>5.3</v>
      </c>
      <c r="E171" s="96">
        <v>8.4</v>
      </c>
      <c r="F171" s="96">
        <v>87.5</v>
      </c>
      <c r="G171" s="74" t="s">
        <v>29</v>
      </c>
      <c r="H171" s="78" t="s">
        <v>30</v>
      </c>
    </row>
    <row r="172" spans="1:8" ht="13.5" customHeight="1" x14ac:dyDescent="0.25">
      <c r="A172" s="23" t="s">
        <v>180</v>
      </c>
      <c r="B172" s="64">
        <v>80</v>
      </c>
      <c r="C172" s="74">
        <v>8.2200000000000006</v>
      </c>
      <c r="D172" s="74">
        <v>10.3</v>
      </c>
      <c r="E172" s="75">
        <v>21.86</v>
      </c>
      <c r="F172" s="74">
        <v>212.8</v>
      </c>
      <c r="G172" s="82">
        <v>420</v>
      </c>
      <c r="H172" s="78" t="s">
        <v>181</v>
      </c>
    </row>
    <row r="173" spans="1:8" ht="13.5" customHeight="1" x14ac:dyDescent="0.25">
      <c r="A173" s="4" t="s">
        <v>39</v>
      </c>
      <c r="B173" s="84">
        <v>200</v>
      </c>
      <c r="C173" s="102">
        <v>0.15</v>
      </c>
      <c r="D173" s="102">
        <v>0.06</v>
      </c>
      <c r="E173" s="102">
        <v>20.65</v>
      </c>
      <c r="F173" s="102">
        <v>82.9</v>
      </c>
      <c r="G173" s="74" t="s">
        <v>40</v>
      </c>
      <c r="H173" s="78" t="s">
        <v>41</v>
      </c>
    </row>
    <row r="174" spans="1:8" ht="12.6" customHeight="1" x14ac:dyDescent="0.25">
      <c r="A174" s="14" t="s">
        <v>42</v>
      </c>
      <c r="B174" s="74">
        <v>20</v>
      </c>
      <c r="C174" s="84">
        <v>1.3</v>
      </c>
      <c r="D174" s="84">
        <v>0.2</v>
      </c>
      <c r="E174" s="84">
        <v>8.6</v>
      </c>
      <c r="F174" s="84">
        <v>43</v>
      </c>
      <c r="G174" s="74" t="s">
        <v>43</v>
      </c>
      <c r="H174" s="55" t="s">
        <v>44</v>
      </c>
    </row>
    <row r="175" spans="1:8" s="69" customFormat="1" x14ac:dyDescent="0.25">
      <c r="A175" s="16" t="s">
        <v>25</v>
      </c>
      <c r="B175" s="90"/>
      <c r="C175" s="91">
        <f>SUM(C171:C174)</f>
        <v>11.270000000000001</v>
      </c>
      <c r="D175" s="91">
        <f>SUM(D171:D174)</f>
        <v>15.860000000000001</v>
      </c>
      <c r="E175" s="91">
        <f>SUM(E171:E174)</f>
        <v>59.51</v>
      </c>
      <c r="F175" s="91">
        <f>SUM(F171:F174)</f>
        <v>426.20000000000005</v>
      </c>
      <c r="G175" s="90"/>
      <c r="H175" s="179"/>
    </row>
    <row r="176" spans="1:8" s="69" customFormat="1" x14ac:dyDescent="0.25">
      <c r="A176" s="16" t="s">
        <v>47</v>
      </c>
      <c r="B176" s="90"/>
      <c r="C176" s="91">
        <f>C175+C169</f>
        <v>30.770000000000003</v>
      </c>
      <c r="D176" s="91">
        <f>D175+D169</f>
        <v>26.21</v>
      </c>
      <c r="E176" s="91">
        <f>E175+E169</f>
        <v>135.88</v>
      </c>
      <c r="F176" s="91">
        <f>F175+F169</f>
        <v>911.7</v>
      </c>
      <c r="G176" s="90"/>
      <c r="H176" s="179"/>
    </row>
    <row r="177" spans="1:8" ht="12" customHeight="1" x14ac:dyDescent="0.25">
      <c r="A177" s="325" t="s">
        <v>119</v>
      </c>
      <c r="B177" s="320"/>
      <c r="C177" s="320"/>
      <c r="D177" s="320"/>
      <c r="E177" s="320"/>
      <c r="F177" s="320"/>
      <c r="G177" s="320"/>
      <c r="H177" s="328"/>
    </row>
    <row r="178" spans="1:8" ht="11.25" x14ac:dyDescent="0.25">
      <c r="A178" s="338" t="s">
        <v>2</v>
      </c>
      <c r="B178" s="326" t="s">
        <v>3</v>
      </c>
      <c r="C178" s="326"/>
      <c r="D178" s="326"/>
      <c r="E178" s="326"/>
      <c r="F178" s="326"/>
      <c r="G178" s="327" t="s">
        <v>4</v>
      </c>
      <c r="H178" s="327" t="s">
        <v>5</v>
      </c>
    </row>
    <row r="179" spans="1:8" ht="12" customHeight="1" x14ac:dyDescent="0.25">
      <c r="A179" s="338"/>
      <c r="B179" s="90" t="s">
        <v>6</v>
      </c>
      <c r="C179" s="90" t="s">
        <v>7</v>
      </c>
      <c r="D179" s="90" t="s">
        <v>8</v>
      </c>
      <c r="E179" s="90" t="s">
        <v>9</v>
      </c>
      <c r="F179" s="90" t="s">
        <v>10</v>
      </c>
      <c r="G179" s="327"/>
      <c r="H179" s="327"/>
    </row>
    <row r="180" spans="1:8" ht="11.25" customHeight="1" x14ac:dyDescent="0.25">
      <c r="A180" s="327" t="s">
        <v>204</v>
      </c>
      <c r="B180" s="327"/>
      <c r="C180" s="327"/>
      <c r="D180" s="327"/>
      <c r="E180" s="327"/>
      <c r="F180" s="327"/>
      <c r="G180" s="327"/>
      <c r="H180" s="327"/>
    </row>
    <row r="181" spans="1:8" ht="21.75" customHeight="1" x14ac:dyDescent="0.25">
      <c r="A181" s="4" t="s">
        <v>123</v>
      </c>
      <c r="B181" s="74" t="s">
        <v>13</v>
      </c>
      <c r="C181" s="74">
        <v>8.6</v>
      </c>
      <c r="D181" s="74">
        <v>7.46</v>
      </c>
      <c r="E181" s="74">
        <v>44.26</v>
      </c>
      <c r="F181" s="74">
        <v>279</v>
      </c>
      <c r="G181" s="74" t="s">
        <v>124</v>
      </c>
      <c r="H181" s="55" t="s">
        <v>125</v>
      </c>
    </row>
    <row r="182" spans="1:8" ht="13.5" customHeight="1" x14ac:dyDescent="0.25">
      <c r="A182" s="4" t="s">
        <v>16</v>
      </c>
      <c r="B182" s="82">
        <v>20</v>
      </c>
      <c r="C182" s="83">
        <v>4.6399999999999997</v>
      </c>
      <c r="D182" s="82">
        <v>5.9</v>
      </c>
      <c r="E182" s="82">
        <v>0</v>
      </c>
      <c r="F182" s="82">
        <v>72</v>
      </c>
      <c r="G182" s="74" t="s">
        <v>17</v>
      </c>
      <c r="H182" s="55" t="s">
        <v>18</v>
      </c>
    </row>
    <row r="183" spans="1:8" ht="11.25" customHeight="1" x14ac:dyDescent="0.25">
      <c r="A183" s="178" t="s">
        <v>19</v>
      </c>
      <c r="B183" s="99">
        <v>60</v>
      </c>
      <c r="C183" s="74">
        <v>4.2</v>
      </c>
      <c r="D183" s="74">
        <v>3.36</v>
      </c>
      <c r="E183" s="74">
        <v>18.12</v>
      </c>
      <c r="F183" s="74">
        <v>122.88</v>
      </c>
      <c r="G183" s="80" t="s">
        <v>20</v>
      </c>
      <c r="H183" s="55" t="s">
        <v>21</v>
      </c>
    </row>
    <row r="184" spans="1:8" ht="12" customHeight="1" x14ac:dyDescent="0.25">
      <c r="A184" s="8" t="s">
        <v>22</v>
      </c>
      <c r="B184" s="82" t="s">
        <v>23</v>
      </c>
      <c r="C184" s="82">
        <v>7.0000000000000007E-2</v>
      </c>
      <c r="D184" s="82">
        <v>0.02</v>
      </c>
      <c r="E184" s="82">
        <v>15</v>
      </c>
      <c r="F184" s="82">
        <v>60</v>
      </c>
      <c r="G184" s="82">
        <v>685</v>
      </c>
      <c r="H184" s="55" t="s">
        <v>24</v>
      </c>
    </row>
    <row r="185" spans="1:8" s="69" customFormat="1" x14ac:dyDescent="0.25">
      <c r="A185" s="16" t="s">
        <v>25</v>
      </c>
      <c r="B185" s="90"/>
      <c r="C185" s="91">
        <f>SUM(C181:C184)</f>
        <v>17.509999999999998</v>
      </c>
      <c r="D185" s="91">
        <f>SUM(D181:D184)</f>
        <v>16.739999999999998</v>
      </c>
      <c r="E185" s="91">
        <f>SUM(E181:E184)</f>
        <v>77.38</v>
      </c>
      <c r="F185" s="91">
        <f>SUM(F181:F184)</f>
        <v>533.88</v>
      </c>
      <c r="G185" s="90"/>
      <c r="H185" s="179"/>
    </row>
    <row r="186" spans="1:8" ht="11.25" x14ac:dyDescent="0.25">
      <c r="A186" s="326" t="s">
        <v>205</v>
      </c>
      <c r="B186" s="326"/>
      <c r="C186" s="326"/>
      <c r="D186" s="326"/>
      <c r="E186" s="326"/>
      <c r="F186" s="326"/>
      <c r="G186" s="326"/>
      <c r="H186" s="326"/>
    </row>
    <row r="187" spans="1:8" ht="21.75" customHeight="1" x14ac:dyDescent="0.25">
      <c r="A187" s="4" t="s">
        <v>129</v>
      </c>
      <c r="B187" s="95" t="s">
        <v>28</v>
      </c>
      <c r="C187" s="75">
        <v>3.7</v>
      </c>
      <c r="D187" s="75">
        <v>3.38</v>
      </c>
      <c r="E187" s="75">
        <v>14.01</v>
      </c>
      <c r="F187" s="75">
        <v>103.62</v>
      </c>
      <c r="G187" s="111" t="s">
        <v>130</v>
      </c>
      <c r="H187" s="78" t="s">
        <v>131</v>
      </c>
    </row>
    <row r="188" spans="1:8" x14ac:dyDescent="0.2">
      <c r="A188" s="14" t="s">
        <v>212</v>
      </c>
      <c r="B188" s="74">
        <v>60</v>
      </c>
      <c r="C188" s="74">
        <v>3.46</v>
      </c>
      <c r="D188" s="74">
        <v>1.49</v>
      </c>
      <c r="E188" s="74">
        <v>28.73</v>
      </c>
      <c r="F188" s="74">
        <v>141.6</v>
      </c>
      <c r="G188" s="74" t="s">
        <v>213</v>
      </c>
      <c r="H188" s="54" t="s">
        <v>186</v>
      </c>
    </row>
    <row r="189" spans="1:8" ht="13.5" customHeight="1" x14ac:dyDescent="0.25">
      <c r="A189" s="27" t="s">
        <v>85</v>
      </c>
      <c r="B189" s="82">
        <v>200</v>
      </c>
      <c r="C189" s="65">
        <v>0.76</v>
      </c>
      <c r="D189" s="65">
        <v>0.04</v>
      </c>
      <c r="E189" s="65">
        <v>20.22</v>
      </c>
      <c r="F189" s="65">
        <v>85.51</v>
      </c>
      <c r="G189" s="74" t="s">
        <v>86</v>
      </c>
      <c r="H189" s="78" t="s">
        <v>87</v>
      </c>
    </row>
    <row r="190" spans="1:8" ht="12.6" customHeight="1" x14ac:dyDescent="0.25">
      <c r="A190" s="14" t="s">
        <v>42</v>
      </c>
      <c r="B190" s="74">
        <v>20</v>
      </c>
      <c r="C190" s="82">
        <v>1.3</v>
      </c>
      <c r="D190" s="82">
        <v>0.2</v>
      </c>
      <c r="E190" s="82">
        <v>8.6</v>
      </c>
      <c r="F190" s="82">
        <v>43</v>
      </c>
      <c r="G190" s="74" t="s">
        <v>43</v>
      </c>
      <c r="H190" s="55" t="s">
        <v>44</v>
      </c>
    </row>
    <row r="191" spans="1:8" s="69" customFormat="1" x14ac:dyDescent="0.25">
      <c r="A191" s="16" t="s">
        <v>25</v>
      </c>
      <c r="B191" s="90"/>
      <c r="C191" s="91">
        <f>SUM(C187:C190)</f>
        <v>9.2200000000000006</v>
      </c>
      <c r="D191" s="91">
        <f>SUM(D187:D190)</f>
        <v>5.1100000000000003</v>
      </c>
      <c r="E191" s="91">
        <f>SUM(E187:E190)</f>
        <v>71.56</v>
      </c>
      <c r="F191" s="91">
        <f>SUM(F187:F190)</f>
        <v>373.73</v>
      </c>
      <c r="G191" s="90"/>
      <c r="H191" s="179"/>
    </row>
    <row r="192" spans="1:8" s="69" customFormat="1" x14ac:dyDescent="0.25">
      <c r="A192" s="16" t="s">
        <v>47</v>
      </c>
      <c r="B192" s="90"/>
      <c r="C192" s="91">
        <f>C191+C185</f>
        <v>26.729999999999997</v>
      </c>
      <c r="D192" s="91">
        <f>D191+D185</f>
        <v>21.849999999999998</v>
      </c>
      <c r="E192" s="91">
        <f>E191+E185</f>
        <v>148.94</v>
      </c>
      <c r="F192" s="91">
        <f>F191+F185</f>
        <v>907.61</v>
      </c>
      <c r="G192" s="90"/>
      <c r="H192" s="179"/>
    </row>
    <row r="194" spans="2:7" x14ac:dyDescent="0.25">
      <c r="B194" s="121"/>
      <c r="C194" s="122"/>
      <c r="D194" s="122"/>
      <c r="E194" s="122"/>
      <c r="F194" s="122"/>
      <c r="G194" s="121"/>
    </row>
  </sheetData>
  <mergeCells count="86">
    <mergeCell ref="A180:H180"/>
    <mergeCell ref="A186:H186"/>
    <mergeCell ref="A164:H164"/>
    <mergeCell ref="A170:H170"/>
    <mergeCell ref="A177:H177"/>
    <mergeCell ref="A178:A179"/>
    <mergeCell ref="B178:F178"/>
    <mergeCell ref="G178:G179"/>
    <mergeCell ref="H178:H179"/>
    <mergeCell ref="A147:H147"/>
    <mergeCell ref="A154:H154"/>
    <mergeCell ref="A161:H161"/>
    <mergeCell ref="A162:A163"/>
    <mergeCell ref="B162:F162"/>
    <mergeCell ref="G162:G163"/>
    <mergeCell ref="H162:H163"/>
    <mergeCell ref="A132:H132"/>
    <mergeCell ref="A137:H137"/>
    <mergeCell ref="A144:H144"/>
    <mergeCell ref="A145:A146"/>
    <mergeCell ref="B145:F145"/>
    <mergeCell ref="G145:G146"/>
    <mergeCell ref="H145:H146"/>
    <mergeCell ref="A116:H116"/>
    <mergeCell ref="A122:H122"/>
    <mergeCell ref="A129:H129"/>
    <mergeCell ref="A130:A131"/>
    <mergeCell ref="B130:F130"/>
    <mergeCell ref="G130:G131"/>
    <mergeCell ref="H130:H131"/>
    <mergeCell ref="A100:H100"/>
    <mergeCell ref="A106:H106"/>
    <mergeCell ref="A113:H113"/>
    <mergeCell ref="A114:A115"/>
    <mergeCell ref="B114:F114"/>
    <mergeCell ref="G114:G115"/>
    <mergeCell ref="H114:H115"/>
    <mergeCell ref="A84:H84"/>
    <mergeCell ref="A89:H89"/>
    <mergeCell ref="A96:H96"/>
    <mergeCell ref="A97:H97"/>
    <mergeCell ref="A98:A99"/>
    <mergeCell ref="B98:F98"/>
    <mergeCell ref="G98:G99"/>
    <mergeCell ref="H98:H99"/>
    <mergeCell ref="A68:H68"/>
    <mergeCell ref="A74:H74"/>
    <mergeCell ref="A81:H81"/>
    <mergeCell ref="A82:A83"/>
    <mergeCell ref="B82:F82"/>
    <mergeCell ref="G82:G83"/>
    <mergeCell ref="H82:H83"/>
    <mergeCell ref="A52:H52"/>
    <mergeCell ref="A58:H58"/>
    <mergeCell ref="A65:H65"/>
    <mergeCell ref="A66:A67"/>
    <mergeCell ref="B66:F66"/>
    <mergeCell ref="G66:G67"/>
    <mergeCell ref="H66:H67"/>
    <mergeCell ref="A37:H37"/>
    <mergeCell ref="A42:H42"/>
    <mergeCell ref="A49:H49"/>
    <mergeCell ref="A50:A51"/>
    <mergeCell ref="B50:F50"/>
    <mergeCell ref="G50:G51"/>
    <mergeCell ref="H50:H51"/>
    <mergeCell ref="A21:H21"/>
    <mergeCell ref="A27:H27"/>
    <mergeCell ref="A34:H34"/>
    <mergeCell ref="A35:A36"/>
    <mergeCell ref="B35:F35"/>
    <mergeCell ref="G35:G36"/>
    <mergeCell ref="H35:H36"/>
    <mergeCell ref="A5:H5"/>
    <mergeCell ref="A11:H11"/>
    <mergeCell ref="A18:H18"/>
    <mergeCell ref="A19:A20"/>
    <mergeCell ref="B19:F19"/>
    <mergeCell ref="G19:G20"/>
    <mergeCell ref="H19:H20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9F63-6B09-4316-A847-6D2D9699F9F2}">
  <dimension ref="A1:M201"/>
  <sheetViews>
    <sheetView topLeftCell="A58" zoomScale="120" zoomScaleNormal="120" workbookViewId="0">
      <selection activeCell="J15" sqref="J15"/>
    </sheetView>
  </sheetViews>
  <sheetFormatPr defaultRowHeight="12.75" x14ac:dyDescent="0.25"/>
  <cols>
    <col min="1" max="1" width="30.140625" style="174" customWidth="1"/>
    <col min="2" max="2" width="8.140625" style="175" customWidth="1"/>
    <col min="3" max="3" width="10.140625" style="132" customWidth="1"/>
    <col min="4" max="4" width="8.5703125" style="132" customWidth="1"/>
    <col min="5" max="5" width="8.28515625" style="132" customWidth="1"/>
    <col min="6" max="6" width="9.28515625" style="132" customWidth="1"/>
    <col min="7" max="7" width="9.140625" style="175" customWidth="1"/>
    <col min="8" max="8" width="16.28515625" style="49" customWidth="1"/>
    <col min="9" max="256" width="9.140625" style="132"/>
    <col min="257" max="257" width="35.140625" style="132" customWidth="1"/>
    <col min="258" max="258" width="8" style="132" customWidth="1"/>
    <col min="259" max="260" width="6.42578125" style="132" customWidth="1"/>
    <col min="261" max="261" width="8.5703125" style="132" customWidth="1"/>
    <col min="262" max="262" width="7.5703125" style="132" customWidth="1"/>
    <col min="263" max="263" width="7.28515625" style="132" customWidth="1"/>
    <col min="264" max="264" width="18.140625" style="132" customWidth="1"/>
    <col min="265" max="512" width="9.140625" style="132"/>
    <col min="513" max="513" width="35.140625" style="132" customWidth="1"/>
    <col min="514" max="514" width="8" style="132" customWidth="1"/>
    <col min="515" max="516" width="6.42578125" style="132" customWidth="1"/>
    <col min="517" max="517" width="8.5703125" style="132" customWidth="1"/>
    <col min="518" max="518" width="7.5703125" style="132" customWidth="1"/>
    <col min="519" max="519" width="7.28515625" style="132" customWidth="1"/>
    <col min="520" max="520" width="18.140625" style="132" customWidth="1"/>
    <col min="521" max="768" width="9.140625" style="132"/>
    <col min="769" max="769" width="35.140625" style="132" customWidth="1"/>
    <col min="770" max="770" width="8" style="132" customWidth="1"/>
    <col min="771" max="772" width="6.42578125" style="132" customWidth="1"/>
    <col min="773" max="773" width="8.5703125" style="132" customWidth="1"/>
    <col min="774" max="774" width="7.5703125" style="132" customWidth="1"/>
    <col min="775" max="775" width="7.28515625" style="132" customWidth="1"/>
    <col min="776" max="776" width="18.140625" style="132" customWidth="1"/>
    <col min="777" max="1024" width="9.140625" style="132"/>
    <col min="1025" max="1025" width="35.140625" style="132" customWidth="1"/>
    <col min="1026" max="1026" width="8" style="132" customWidth="1"/>
    <col min="1027" max="1028" width="6.42578125" style="132" customWidth="1"/>
    <col min="1029" max="1029" width="8.5703125" style="132" customWidth="1"/>
    <col min="1030" max="1030" width="7.5703125" style="132" customWidth="1"/>
    <col min="1031" max="1031" width="7.28515625" style="132" customWidth="1"/>
    <col min="1032" max="1032" width="18.140625" style="132" customWidth="1"/>
    <col min="1033" max="1280" width="9.140625" style="132"/>
    <col min="1281" max="1281" width="35.140625" style="132" customWidth="1"/>
    <col min="1282" max="1282" width="8" style="132" customWidth="1"/>
    <col min="1283" max="1284" width="6.42578125" style="132" customWidth="1"/>
    <col min="1285" max="1285" width="8.5703125" style="132" customWidth="1"/>
    <col min="1286" max="1286" width="7.5703125" style="132" customWidth="1"/>
    <col min="1287" max="1287" width="7.28515625" style="132" customWidth="1"/>
    <col min="1288" max="1288" width="18.140625" style="132" customWidth="1"/>
    <col min="1289" max="1536" width="9.140625" style="132"/>
    <col min="1537" max="1537" width="35.140625" style="132" customWidth="1"/>
    <col min="1538" max="1538" width="8" style="132" customWidth="1"/>
    <col min="1539" max="1540" width="6.42578125" style="132" customWidth="1"/>
    <col min="1541" max="1541" width="8.5703125" style="132" customWidth="1"/>
    <col min="1542" max="1542" width="7.5703125" style="132" customWidth="1"/>
    <col min="1543" max="1543" width="7.28515625" style="132" customWidth="1"/>
    <col min="1544" max="1544" width="18.140625" style="132" customWidth="1"/>
    <col min="1545" max="1792" width="9.140625" style="132"/>
    <col min="1793" max="1793" width="35.140625" style="132" customWidth="1"/>
    <col min="1794" max="1794" width="8" style="132" customWidth="1"/>
    <col min="1795" max="1796" width="6.42578125" style="132" customWidth="1"/>
    <col min="1797" max="1797" width="8.5703125" style="132" customWidth="1"/>
    <col min="1798" max="1798" width="7.5703125" style="132" customWidth="1"/>
    <col min="1799" max="1799" width="7.28515625" style="132" customWidth="1"/>
    <col min="1800" max="1800" width="18.140625" style="132" customWidth="1"/>
    <col min="1801" max="2048" width="9.140625" style="132"/>
    <col min="2049" max="2049" width="35.140625" style="132" customWidth="1"/>
    <col min="2050" max="2050" width="8" style="132" customWidth="1"/>
    <col min="2051" max="2052" width="6.42578125" style="132" customWidth="1"/>
    <col min="2053" max="2053" width="8.5703125" style="132" customWidth="1"/>
    <col min="2054" max="2054" width="7.5703125" style="132" customWidth="1"/>
    <col min="2055" max="2055" width="7.28515625" style="132" customWidth="1"/>
    <col min="2056" max="2056" width="18.140625" style="132" customWidth="1"/>
    <col min="2057" max="2304" width="9.140625" style="132"/>
    <col min="2305" max="2305" width="35.140625" style="132" customWidth="1"/>
    <col min="2306" max="2306" width="8" style="132" customWidth="1"/>
    <col min="2307" max="2308" width="6.42578125" style="132" customWidth="1"/>
    <col min="2309" max="2309" width="8.5703125" style="132" customWidth="1"/>
    <col min="2310" max="2310" width="7.5703125" style="132" customWidth="1"/>
    <col min="2311" max="2311" width="7.28515625" style="132" customWidth="1"/>
    <col min="2312" max="2312" width="18.140625" style="132" customWidth="1"/>
    <col min="2313" max="2560" width="9.140625" style="132"/>
    <col min="2561" max="2561" width="35.140625" style="132" customWidth="1"/>
    <col min="2562" max="2562" width="8" style="132" customWidth="1"/>
    <col min="2563" max="2564" width="6.42578125" style="132" customWidth="1"/>
    <col min="2565" max="2565" width="8.5703125" style="132" customWidth="1"/>
    <col min="2566" max="2566" width="7.5703125" style="132" customWidth="1"/>
    <col min="2567" max="2567" width="7.28515625" style="132" customWidth="1"/>
    <col min="2568" max="2568" width="18.140625" style="132" customWidth="1"/>
    <col min="2569" max="2816" width="9.140625" style="132"/>
    <col min="2817" max="2817" width="35.140625" style="132" customWidth="1"/>
    <col min="2818" max="2818" width="8" style="132" customWidth="1"/>
    <col min="2819" max="2820" width="6.42578125" style="132" customWidth="1"/>
    <col min="2821" max="2821" width="8.5703125" style="132" customWidth="1"/>
    <col min="2822" max="2822" width="7.5703125" style="132" customWidth="1"/>
    <col min="2823" max="2823" width="7.28515625" style="132" customWidth="1"/>
    <col min="2824" max="2824" width="18.140625" style="132" customWidth="1"/>
    <col min="2825" max="3072" width="9.140625" style="132"/>
    <col min="3073" max="3073" width="35.140625" style="132" customWidth="1"/>
    <col min="3074" max="3074" width="8" style="132" customWidth="1"/>
    <col min="3075" max="3076" width="6.42578125" style="132" customWidth="1"/>
    <col min="3077" max="3077" width="8.5703125" style="132" customWidth="1"/>
    <col min="3078" max="3078" width="7.5703125" style="132" customWidth="1"/>
    <col min="3079" max="3079" width="7.28515625" style="132" customWidth="1"/>
    <col min="3080" max="3080" width="18.140625" style="132" customWidth="1"/>
    <col min="3081" max="3328" width="9.140625" style="132"/>
    <col min="3329" max="3329" width="35.140625" style="132" customWidth="1"/>
    <col min="3330" max="3330" width="8" style="132" customWidth="1"/>
    <col min="3331" max="3332" width="6.42578125" style="132" customWidth="1"/>
    <col min="3333" max="3333" width="8.5703125" style="132" customWidth="1"/>
    <col min="3334" max="3334" width="7.5703125" style="132" customWidth="1"/>
    <col min="3335" max="3335" width="7.28515625" style="132" customWidth="1"/>
    <col min="3336" max="3336" width="18.140625" style="132" customWidth="1"/>
    <col min="3337" max="3584" width="9.140625" style="132"/>
    <col min="3585" max="3585" width="35.140625" style="132" customWidth="1"/>
    <col min="3586" max="3586" width="8" style="132" customWidth="1"/>
    <col min="3587" max="3588" width="6.42578125" style="132" customWidth="1"/>
    <col min="3589" max="3589" width="8.5703125" style="132" customWidth="1"/>
    <col min="3590" max="3590" width="7.5703125" style="132" customWidth="1"/>
    <col min="3591" max="3591" width="7.28515625" style="132" customWidth="1"/>
    <col min="3592" max="3592" width="18.140625" style="132" customWidth="1"/>
    <col min="3593" max="3840" width="9.140625" style="132"/>
    <col min="3841" max="3841" width="35.140625" style="132" customWidth="1"/>
    <col min="3842" max="3842" width="8" style="132" customWidth="1"/>
    <col min="3843" max="3844" width="6.42578125" style="132" customWidth="1"/>
    <col min="3845" max="3845" width="8.5703125" style="132" customWidth="1"/>
    <col min="3846" max="3846" width="7.5703125" style="132" customWidth="1"/>
    <col min="3847" max="3847" width="7.28515625" style="132" customWidth="1"/>
    <col min="3848" max="3848" width="18.140625" style="132" customWidth="1"/>
    <col min="3849" max="4096" width="9.140625" style="132"/>
    <col min="4097" max="4097" width="35.140625" style="132" customWidth="1"/>
    <col min="4098" max="4098" width="8" style="132" customWidth="1"/>
    <col min="4099" max="4100" width="6.42578125" style="132" customWidth="1"/>
    <col min="4101" max="4101" width="8.5703125" style="132" customWidth="1"/>
    <col min="4102" max="4102" width="7.5703125" style="132" customWidth="1"/>
    <col min="4103" max="4103" width="7.28515625" style="132" customWidth="1"/>
    <col min="4104" max="4104" width="18.140625" style="132" customWidth="1"/>
    <col min="4105" max="4352" width="9.140625" style="132"/>
    <col min="4353" max="4353" width="35.140625" style="132" customWidth="1"/>
    <col min="4354" max="4354" width="8" style="132" customWidth="1"/>
    <col min="4355" max="4356" width="6.42578125" style="132" customWidth="1"/>
    <col min="4357" max="4357" width="8.5703125" style="132" customWidth="1"/>
    <col min="4358" max="4358" width="7.5703125" style="132" customWidth="1"/>
    <col min="4359" max="4359" width="7.28515625" style="132" customWidth="1"/>
    <col min="4360" max="4360" width="18.140625" style="132" customWidth="1"/>
    <col min="4361" max="4608" width="9.140625" style="132"/>
    <col min="4609" max="4609" width="35.140625" style="132" customWidth="1"/>
    <col min="4610" max="4610" width="8" style="132" customWidth="1"/>
    <col min="4611" max="4612" width="6.42578125" style="132" customWidth="1"/>
    <col min="4613" max="4613" width="8.5703125" style="132" customWidth="1"/>
    <col min="4614" max="4614" width="7.5703125" style="132" customWidth="1"/>
    <col min="4615" max="4615" width="7.28515625" style="132" customWidth="1"/>
    <col min="4616" max="4616" width="18.140625" style="132" customWidth="1"/>
    <col min="4617" max="4864" width="9.140625" style="132"/>
    <col min="4865" max="4865" width="35.140625" style="132" customWidth="1"/>
    <col min="4866" max="4866" width="8" style="132" customWidth="1"/>
    <col min="4867" max="4868" width="6.42578125" style="132" customWidth="1"/>
    <col min="4869" max="4869" width="8.5703125" style="132" customWidth="1"/>
    <col min="4870" max="4870" width="7.5703125" style="132" customWidth="1"/>
    <col min="4871" max="4871" width="7.28515625" style="132" customWidth="1"/>
    <col min="4872" max="4872" width="18.140625" style="132" customWidth="1"/>
    <col min="4873" max="5120" width="9.140625" style="132"/>
    <col min="5121" max="5121" width="35.140625" style="132" customWidth="1"/>
    <col min="5122" max="5122" width="8" style="132" customWidth="1"/>
    <col min="5123" max="5124" width="6.42578125" style="132" customWidth="1"/>
    <col min="5125" max="5125" width="8.5703125" style="132" customWidth="1"/>
    <col min="5126" max="5126" width="7.5703125" style="132" customWidth="1"/>
    <col min="5127" max="5127" width="7.28515625" style="132" customWidth="1"/>
    <col min="5128" max="5128" width="18.140625" style="132" customWidth="1"/>
    <col min="5129" max="5376" width="9.140625" style="132"/>
    <col min="5377" max="5377" width="35.140625" style="132" customWidth="1"/>
    <col min="5378" max="5378" width="8" style="132" customWidth="1"/>
    <col min="5379" max="5380" width="6.42578125" style="132" customWidth="1"/>
    <col min="5381" max="5381" width="8.5703125" style="132" customWidth="1"/>
    <col min="5382" max="5382" width="7.5703125" style="132" customWidth="1"/>
    <col min="5383" max="5383" width="7.28515625" style="132" customWidth="1"/>
    <col min="5384" max="5384" width="18.140625" style="132" customWidth="1"/>
    <col min="5385" max="5632" width="9.140625" style="132"/>
    <col min="5633" max="5633" width="35.140625" style="132" customWidth="1"/>
    <col min="5634" max="5634" width="8" style="132" customWidth="1"/>
    <col min="5635" max="5636" width="6.42578125" style="132" customWidth="1"/>
    <col min="5637" max="5637" width="8.5703125" style="132" customWidth="1"/>
    <col min="5638" max="5638" width="7.5703125" style="132" customWidth="1"/>
    <col min="5639" max="5639" width="7.28515625" style="132" customWidth="1"/>
    <col min="5640" max="5640" width="18.140625" style="132" customWidth="1"/>
    <col min="5641" max="5888" width="9.140625" style="132"/>
    <col min="5889" max="5889" width="35.140625" style="132" customWidth="1"/>
    <col min="5890" max="5890" width="8" style="132" customWidth="1"/>
    <col min="5891" max="5892" width="6.42578125" style="132" customWidth="1"/>
    <col min="5893" max="5893" width="8.5703125" style="132" customWidth="1"/>
    <col min="5894" max="5894" width="7.5703125" style="132" customWidth="1"/>
    <col min="5895" max="5895" width="7.28515625" style="132" customWidth="1"/>
    <col min="5896" max="5896" width="18.140625" style="132" customWidth="1"/>
    <col min="5897" max="6144" width="9.140625" style="132"/>
    <col min="6145" max="6145" width="35.140625" style="132" customWidth="1"/>
    <col min="6146" max="6146" width="8" style="132" customWidth="1"/>
    <col min="6147" max="6148" width="6.42578125" style="132" customWidth="1"/>
    <col min="6149" max="6149" width="8.5703125" style="132" customWidth="1"/>
    <col min="6150" max="6150" width="7.5703125" style="132" customWidth="1"/>
    <col min="6151" max="6151" width="7.28515625" style="132" customWidth="1"/>
    <col min="6152" max="6152" width="18.140625" style="132" customWidth="1"/>
    <col min="6153" max="6400" width="9.140625" style="132"/>
    <col min="6401" max="6401" width="35.140625" style="132" customWidth="1"/>
    <col min="6402" max="6402" width="8" style="132" customWidth="1"/>
    <col min="6403" max="6404" width="6.42578125" style="132" customWidth="1"/>
    <col min="6405" max="6405" width="8.5703125" style="132" customWidth="1"/>
    <col min="6406" max="6406" width="7.5703125" style="132" customWidth="1"/>
    <col min="6407" max="6407" width="7.28515625" style="132" customWidth="1"/>
    <col min="6408" max="6408" width="18.140625" style="132" customWidth="1"/>
    <col min="6409" max="6656" width="9.140625" style="132"/>
    <col min="6657" max="6657" width="35.140625" style="132" customWidth="1"/>
    <col min="6658" max="6658" width="8" style="132" customWidth="1"/>
    <col min="6659" max="6660" width="6.42578125" style="132" customWidth="1"/>
    <col min="6661" max="6661" width="8.5703125" style="132" customWidth="1"/>
    <col min="6662" max="6662" width="7.5703125" style="132" customWidth="1"/>
    <col min="6663" max="6663" width="7.28515625" style="132" customWidth="1"/>
    <col min="6664" max="6664" width="18.140625" style="132" customWidth="1"/>
    <col min="6665" max="6912" width="9.140625" style="132"/>
    <col min="6913" max="6913" width="35.140625" style="132" customWidth="1"/>
    <col min="6914" max="6914" width="8" style="132" customWidth="1"/>
    <col min="6915" max="6916" width="6.42578125" style="132" customWidth="1"/>
    <col min="6917" max="6917" width="8.5703125" style="132" customWidth="1"/>
    <col min="6918" max="6918" width="7.5703125" style="132" customWidth="1"/>
    <col min="6919" max="6919" width="7.28515625" style="132" customWidth="1"/>
    <col min="6920" max="6920" width="18.140625" style="132" customWidth="1"/>
    <col min="6921" max="7168" width="9.140625" style="132"/>
    <col min="7169" max="7169" width="35.140625" style="132" customWidth="1"/>
    <col min="7170" max="7170" width="8" style="132" customWidth="1"/>
    <col min="7171" max="7172" width="6.42578125" style="132" customWidth="1"/>
    <col min="7173" max="7173" width="8.5703125" style="132" customWidth="1"/>
    <col min="7174" max="7174" width="7.5703125" style="132" customWidth="1"/>
    <col min="7175" max="7175" width="7.28515625" style="132" customWidth="1"/>
    <col min="7176" max="7176" width="18.140625" style="132" customWidth="1"/>
    <col min="7177" max="7424" width="9.140625" style="132"/>
    <col min="7425" max="7425" width="35.140625" style="132" customWidth="1"/>
    <col min="7426" max="7426" width="8" style="132" customWidth="1"/>
    <col min="7427" max="7428" width="6.42578125" style="132" customWidth="1"/>
    <col min="7429" max="7429" width="8.5703125" style="132" customWidth="1"/>
    <col min="7430" max="7430" width="7.5703125" style="132" customWidth="1"/>
    <col min="7431" max="7431" width="7.28515625" style="132" customWidth="1"/>
    <col min="7432" max="7432" width="18.140625" style="132" customWidth="1"/>
    <col min="7433" max="7680" width="9.140625" style="132"/>
    <col min="7681" max="7681" width="35.140625" style="132" customWidth="1"/>
    <col min="7682" max="7682" width="8" style="132" customWidth="1"/>
    <col min="7683" max="7684" width="6.42578125" style="132" customWidth="1"/>
    <col min="7685" max="7685" width="8.5703125" style="132" customWidth="1"/>
    <col min="7686" max="7686" width="7.5703125" style="132" customWidth="1"/>
    <col min="7687" max="7687" width="7.28515625" style="132" customWidth="1"/>
    <col min="7688" max="7688" width="18.140625" style="132" customWidth="1"/>
    <col min="7689" max="7936" width="9.140625" style="132"/>
    <col min="7937" max="7937" width="35.140625" style="132" customWidth="1"/>
    <col min="7938" max="7938" width="8" style="132" customWidth="1"/>
    <col min="7939" max="7940" width="6.42578125" style="132" customWidth="1"/>
    <col min="7941" max="7941" width="8.5703125" style="132" customWidth="1"/>
    <col min="7942" max="7942" width="7.5703125" style="132" customWidth="1"/>
    <col min="7943" max="7943" width="7.28515625" style="132" customWidth="1"/>
    <col min="7944" max="7944" width="18.140625" style="132" customWidth="1"/>
    <col min="7945" max="8192" width="9.140625" style="132"/>
    <col min="8193" max="8193" width="35.140625" style="132" customWidth="1"/>
    <col min="8194" max="8194" width="8" style="132" customWidth="1"/>
    <col min="8195" max="8196" width="6.42578125" style="132" customWidth="1"/>
    <col min="8197" max="8197" width="8.5703125" style="132" customWidth="1"/>
    <col min="8198" max="8198" width="7.5703125" style="132" customWidth="1"/>
    <col min="8199" max="8199" width="7.28515625" style="132" customWidth="1"/>
    <col min="8200" max="8200" width="18.140625" style="132" customWidth="1"/>
    <col min="8201" max="8448" width="9.140625" style="132"/>
    <col min="8449" max="8449" width="35.140625" style="132" customWidth="1"/>
    <col min="8450" max="8450" width="8" style="132" customWidth="1"/>
    <col min="8451" max="8452" width="6.42578125" style="132" customWidth="1"/>
    <col min="8453" max="8453" width="8.5703125" style="132" customWidth="1"/>
    <col min="8454" max="8454" width="7.5703125" style="132" customWidth="1"/>
    <col min="8455" max="8455" width="7.28515625" style="132" customWidth="1"/>
    <col min="8456" max="8456" width="18.140625" style="132" customWidth="1"/>
    <col min="8457" max="8704" width="9.140625" style="132"/>
    <col min="8705" max="8705" width="35.140625" style="132" customWidth="1"/>
    <col min="8706" max="8706" width="8" style="132" customWidth="1"/>
    <col min="8707" max="8708" width="6.42578125" style="132" customWidth="1"/>
    <col min="8709" max="8709" width="8.5703125" style="132" customWidth="1"/>
    <col min="8710" max="8710" width="7.5703125" style="132" customWidth="1"/>
    <col min="8711" max="8711" width="7.28515625" style="132" customWidth="1"/>
    <col min="8712" max="8712" width="18.140625" style="132" customWidth="1"/>
    <col min="8713" max="8960" width="9.140625" style="132"/>
    <col min="8961" max="8961" width="35.140625" style="132" customWidth="1"/>
    <col min="8962" max="8962" width="8" style="132" customWidth="1"/>
    <col min="8963" max="8964" width="6.42578125" style="132" customWidth="1"/>
    <col min="8965" max="8965" width="8.5703125" style="132" customWidth="1"/>
    <col min="8966" max="8966" width="7.5703125" style="132" customWidth="1"/>
    <col min="8967" max="8967" width="7.28515625" style="132" customWidth="1"/>
    <col min="8968" max="8968" width="18.140625" style="132" customWidth="1"/>
    <col min="8969" max="9216" width="9.140625" style="132"/>
    <col min="9217" max="9217" width="35.140625" style="132" customWidth="1"/>
    <col min="9218" max="9218" width="8" style="132" customWidth="1"/>
    <col min="9219" max="9220" width="6.42578125" style="132" customWidth="1"/>
    <col min="9221" max="9221" width="8.5703125" style="132" customWidth="1"/>
    <col min="9222" max="9222" width="7.5703125" style="132" customWidth="1"/>
    <col min="9223" max="9223" width="7.28515625" style="132" customWidth="1"/>
    <col min="9224" max="9224" width="18.140625" style="132" customWidth="1"/>
    <col min="9225" max="9472" width="9.140625" style="132"/>
    <col min="9473" max="9473" width="35.140625" style="132" customWidth="1"/>
    <col min="9474" max="9474" width="8" style="132" customWidth="1"/>
    <col min="9475" max="9476" width="6.42578125" style="132" customWidth="1"/>
    <col min="9477" max="9477" width="8.5703125" style="132" customWidth="1"/>
    <col min="9478" max="9478" width="7.5703125" style="132" customWidth="1"/>
    <col min="9479" max="9479" width="7.28515625" style="132" customWidth="1"/>
    <col min="9480" max="9480" width="18.140625" style="132" customWidth="1"/>
    <col min="9481" max="9728" width="9.140625" style="132"/>
    <col min="9729" max="9729" width="35.140625" style="132" customWidth="1"/>
    <col min="9730" max="9730" width="8" style="132" customWidth="1"/>
    <col min="9731" max="9732" width="6.42578125" style="132" customWidth="1"/>
    <col min="9733" max="9733" width="8.5703125" style="132" customWidth="1"/>
    <col min="9734" max="9734" width="7.5703125" style="132" customWidth="1"/>
    <col min="9735" max="9735" width="7.28515625" style="132" customWidth="1"/>
    <col min="9736" max="9736" width="18.140625" style="132" customWidth="1"/>
    <col min="9737" max="9984" width="9.140625" style="132"/>
    <col min="9985" max="9985" width="35.140625" style="132" customWidth="1"/>
    <col min="9986" max="9986" width="8" style="132" customWidth="1"/>
    <col min="9987" max="9988" width="6.42578125" style="132" customWidth="1"/>
    <col min="9989" max="9989" width="8.5703125" style="132" customWidth="1"/>
    <col min="9990" max="9990" width="7.5703125" style="132" customWidth="1"/>
    <col min="9991" max="9991" width="7.28515625" style="132" customWidth="1"/>
    <col min="9992" max="9992" width="18.140625" style="132" customWidth="1"/>
    <col min="9993" max="10240" width="9.140625" style="132"/>
    <col min="10241" max="10241" width="35.140625" style="132" customWidth="1"/>
    <col min="10242" max="10242" width="8" style="132" customWidth="1"/>
    <col min="10243" max="10244" width="6.42578125" style="132" customWidth="1"/>
    <col min="10245" max="10245" width="8.5703125" style="132" customWidth="1"/>
    <col min="10246" max="10246" width="7.5703125" style="132" customWidth="1"/>
    <col min="10247" max="10247" width="7.28515625" style="132" customWidth="1"/>
    <col min="10248" max="10248" width="18.140625" style="132" customWidth="1"/>
    <col min="10249" max="10496" width="9.140625" style="132"/>
    <col min="10497" max="10497" width="35.140625" style="132" customWidth="1"/>
    <col min="10498" max="10498" width="8" style="132" customWidth="1"/>
    <col min="10499" max="10500" width="6.42578125" style="132" customWidth="1"/>
    <col min="10501" max="10501" width="8.5703125" style="132" customWidth="1"/>
    <col min="10502" max="10502" width="7.5703125" style="132" customWidth="1"/>
    <col min="10503" max="10503" width="7.28515625" style="132" customWidth="1"/>
    <col min="10504" max="10504" width="18.140625" style="132" customWidth="1"/>
    <col min="10505" max="10752" width="9.140625" style="132"/>
    <col min="10753" max="10753" width="35.140625" style="132" customWidth="1"/>
    <col min="10754" max="10754" width="8" style="132" customWidth="1"/>
    <col min="10755" max="10756" width="6.42578125" style="132" customWidth="1"/>
    <col min="10757" max="10757" width="8.5703125" style="132" customWidth="1"/>
    <col min="10758" max="10758" width="7.5703125" style="132" customWidth="1"/>
    <col min="10759" max="10759" width="7.28515625" style="132" customWidth="1"/>
    <col min="10760" max="10760" width="18.140625" style="132" customWidth="1"/>
    <col min="10761" max="11008" width="9.140625" style="132"/>
    <col min="11009" max="11009" width="35.140625" style="132" customWidth="1"/>
    <col min="11010" max="11010" width="8" style="132" customWidth="1"/>
    <col min="11011" max="11012" width="6.42578125" style="132" customWidth="1"/>
    <col min="11013" max="11013" width="8.5703125" style="132" customWidth="1"/>
    <col min="11014" max="11014" width="7.5703125" style="132" customWidth="1"/>
    <col min="11015" max="11015" width="7.28515625" style="132" customWidth="1"/>
    <col min="11016" max="11016" width="18.140625" style="132" customWidth="1"/>
    <col min="11017" max="11264" width="9.140625" style="132"/>
    <col min="11265" max="11265" width="35.140625" style="132" customWidth="1"/>
    <col min="11266" max="11266" width="8" style="132" customWidth="1"/>
    <col min="11267" max="11268" width="6.42578125" style="132" customWidth="1"/>
    <col min="11269" max="11269" width="8.5703125" style="132" customWidth="1"/>
    <col min="11270" max="11270" width="7.5703125" style="132" customWidth="1"/>
    <col min="11271" max="11271" width="7.28515625" style="132" customWidth="1"/>
    <col min="11272" max="11272" width="18.140625" style="132" customWidth="1"/>
    <col min="11273" max="11520" width="9.140625" style="132"/>
    <col min="11521" max="11521" width="35.140625" style="132" customWidth="1"/>
    <col min="11522" max="11522" width="8" style="132" customWidth="1"/>
    <col min="11523" max="11524" width="6.42578125" style="132" customWidth="1"/>
    <col min="11525" max="11525" width="8.5703125" style="132" customWidth="1"/>
    <col min="11526" max="11526" width="7.5703125" style="132" customWidth="1"/>
    <col min="11527" max="11527" width="7.28515625" style="132" customWidth="1"/>
    <col min="11528" max="11528" width="18.140625" style="132" customWidth="1"/>
    <col min="11529" max="11776" width="9.140625" style="132"/>
    <col min="11777" max="11777" width="35.140625" style="132" customWidth="1"/>
    <col min="11778" max="11778" width="8" style="132" customWidth="1"/>
    <col min="11779" max="11780" width="6.42578125" style="132" customWidth="1"/>
    <col min="11781" max="11781" width="8.5703125" style="132" customWidth="1"/>
    <col min="11782" max="11782" width="7.5703125" style="132" customWidth="1"/>
    <col min="11783" max="11783" width="7.28515625" style="132" customWidth="1"/>
    <col min="11784" max="11784" width="18.140625" style="132" customWidth="1"/>
    <col min="11785" max="12032" width="9.140625" style="132"/>
    <col min="12033" max="12033" width="35.140625" style="132" customWidth="1"/>
    <col min="12034" max="12034" width="8" style="132" customWidth="1"/>
    <col min="12035" max="12036" width="6.42578125" style="132" customWidth="1"/>
    <col min="12037" max="12037" width="8.5703125" style="132" customWidth="1"/>
    <col min="12038" max="12038" width="7.5703125" style="132" customWidth="1"/>
    <col min="12039" max="12039" width="7.28515625" style="132" customWidth="1"/>
    <col min="12040" max="12040" width="18.140625" style="132" customWidth="1"/>
    <col min="12041" max="12288" width="9.140625" style="132"/>
    <col min="12289" max="12289" width="35.140625" style="132" customWidth="1"/>
    <col min="12290" max="12290" width="8" style="132" customWidth="1"/>
    <col min="12291" max="12292" width="6.42578125" style="132" customWidth="1"/>
    <col min="12293" max="12293" width="8.5703125" style="132" customWidth="1"/>
    <col min="12294" max="12294" width="7.5703125" style="132" customWidth="1"/>
    <col min="12295" max="12295" width="7.28515625" style="132" customWidth="1"/>
    <col min="12296" max="12296" width="18.140625" style="132" customWidth="1"/>
    <col min="12297" max="12544" width="9.140625" style="132"/>
    <col min="12545" max="12545" width="35.140625" style="132" customWidth="1"/>
    <col min="12546" max="12546" width="8" style="132" customWidth="1"/>
    <col min="12547" max="12548" width="6.42578125" style="132" customWidth="1"/>
    <col min="12549" max="12549" width="8.5703125" style="132" customWidth="1"/>
    <col min="12550" max="12550" width="7.5703125" style="132" customWidth="1"/>
    <col min="12551" max="12551" width="7.28515625" style="132" customWidth="1"/>
    <col min="12552" max="12552" width="18.140625" style="132" customWidth="1"/>
    <col min="12553" max="12800" width="9.140625" style="132"/>
    <col min="12801" max="12801" width="35.140625" style="132" customWidth="1"/>
    <col min="12802" max="12802" width="8" style="132" customWidth="1"/>
    <col min="12803" max="12804" width="6.42578125" style="132" customWidth="1"/>
    <col min="12805" max="12805" width="8.5703125" style="132" customWidth="1"/>
    <col min="12806" max="12806" width="7.5703125" style="132" customWidth="1"/>
    <col min="12807" max="12807" width="7.28515625" style="132" customWidth="1"/>
    <col min="12808" max="12808" width="18.140625" style="132" customWidth="1"/>
    <col min="12809" max="13056" width="9.140625" style="132"/>
    <col min="13057" max="13057" width="35.140625" style="132" customWidth="1"/>
    <col min="13058" max="13058" width="8" style="132" customWidth="1"/>
    <col min="13059" max="13060" width="6.42578125" style="132" customWidth="1"/>
    <col min="13061" max="13061" width="8.5703125" style="132" customWidth="1"/>
    <col min="13062" max="13062" width="7.5703125" style="132" customWidth="1"/>
    <col min="13063" max="13063" width="7.28515625" style="132" customWidth="1"/>
    <col min="13064" max="13064" width="18.140625" style="132" customWidth="1"/>
    <col min="13065" max="13312" width="9.140625" style="132"/>
    <col min="13313" max="13313" width="35.140625" style="132" customWidth="1"/>
    <col min="13314" max="13314" width="8" style="132" customWidth="1"/>
    <col min="13315" max="13316" width="6.42578125" style="132" customWidth="1"/>
    <col min="13317" max="13317" width="8.5703125" style="132" customWidth="1"/>
    <col min="13318" max="13318" width="7.5703125" style="132" customWidth="1"/>
    <col min="13319" max="13319" width="7.28515625" style="132" customWidth="1"/>
    <col min="13320" max="13320" width="18.140625" style="132" customWidth="1"/>
    <col min="13321" max="13568" width="9.140625" style="132"/>
    <col min="13569" max="13569" width="35.140625" style="132" customWidth="1"/>
    <col min="13570" max="13570" width="8" style="132" customWidth="1"/>
    <col min="13571" max="13572" width="6.42578125" style="132" customWidth="1"/>
    <col min="13573" max="13573" width="8.5703125" style="132" customWidth="1"/>
    <col min="13574" max="13574" width="7.5703125" style="132" customWidth="1"/>
    <col min="13575" max="13575" width="7.28515625" style="132" customWidth="1"/>
    <col min="13576" max="13576" width="18.140625" style="132" customWidth="1"/>
    <col min="13577" max="13824" width="9.140625" style="132"/>
    <col min="13825" max="13825" width="35.140625" style="132" customWidth="1"/>
    <col min="13826" max="13826" width="8" style="132" customWidth="1"/>
    <col min="13827" max="13828" width="6.42578125" style="132" customWidth="1"/>
    <col min="13829" max="13829" width="8.5703125" style="132" customWidth="1"/>
    <col min="13830" max="13830" width="7.5703125" style="132" customWidth="1"/>
    <col min="13831" max="13831" width="7.28515625" style="132" customWidth="1"/>
    <col min="13832" max="13832" width="18.140625" style="132" customWidth="1"/>
    <col min="13833" max="14080" width="9.140625" style="132"/>
    <col min="14081" max="14081" width="35.140625" style="132" customWidth="1"/>
    <col min="14082" max="14082" width="8" style="132" customWidth="1"/>
    <col min="14083" max="14084" width="6.42578125" style="132" customWidth="1"/>
    <col min="14085" max="14085" width="8.5703125" style="132" customWidth="1"/>
    <col min="14086" max="14086" width="7.5703125" style="132" customWidth="1"/>
    <col min="14087" max="14087" width="7.28515625" style="132" customWidth="1"/>
    <col min="14088" max="14088" width="18.140625" style="132" customWidth="1"/>
    <col min="14089" max="14336" width="9.140625" style="132"/>
    <col min="14337" max="14337" width="35.140625" style="132" customWidth="1"/>
    <col min="14338" max="14338" width="8" style="132" customWidth="1"/>
    <col min="14339" max="14340" width="6.42578125" style="132" customWidth="1"/>
    <col min="14341" max="14341" width="8.5703125" style="132" customWidth="1"/>
    <col min="14342" max="14342" width="7.5703125" style="132" customWidth="1"/>
    <col min="14343" max="14343" width="7.28515625" style="132" customWidth="1"/>
    <col min="14344" max="14344" width="18.140625" style="132" customWidth="1"/>
    <col min="14345" max="14592" width="9.140625" style="132"/>
    <col min="14593" max="14593" width="35.140625" style="132" customWidth="1"/>
    <col min="14594" max="14594" width="8" style="132" customWidth="1"/>
    <col min="14595" max="14596" width="6.42578125" style="132" customWidth="1"/>
    <col min="14597" max="14597" width="8.5703125" style="132" customWidth="1"/>
    <col min="14598" max="14598" width="7.5703125" style="132" customWidth="1"/>
    <col min="14599" max="14599" width="7.28515625" style="132" customWidth="1"/>
    <col min="14600" max="14600" width="18.140625" style="132" customWidth="1"/>
    <col min="14601" max="14848" width="9.140625" style="132"/>
    <col min="14849" max="14849" width="35.140625" style="132" customWidth="1"/>
    <col min="14850" max="14850" width="8" style="132" customWidth="1"/>
    <col min="14851" max="14852" width="6.42578125" style="132" customWidth="1"/>
    <col min="14853" max="14853" width="8.5703125" style="132" customWidth="1"/>
    <col min="14854" max="14854" width="7.5703125" style="132" customWidth="1"/>
    <col min="14855" max="14855" width="7.28515625" style="132" customWidth="1"/>
    <col min="14856" max="14856" width="18.140625" style="132" customWidth="1"/>
    <col min="14857" max="15104" width="9.140625" style="132"/>
    <col min="15105" max="15105" width="35.140625" style="132" customWidth="1"/>
    <col min="15106" max="15106" width="8" style="132" customWidth="1"/>
    <col min="15107" max="15108" width="6.42578125" style="132" customWidth="1"/>
    <col min="15109" max="15109" width="8.5703125" style="132" customWidth="1"/>
    <col min="15110" max="15110" width="7.5703125" style="132" customWidth="1"/>
    <col min="15111" max="15111" width="7.28515625" style="132" customWidth="1"/>
    <col min="15112" max="15112" width="18.140625" style="132" customWidth="1"/>
    <col min="15113" max="15360" width="9.140625" style="132"/>
    <col min="15361" max="15361" width="35.140625" style="132" customWidth="1"/>
    <col min="15362" max="15362" width="8" style="132" customWidth="1"/>
    <col min="15363" max="15364" width="6.42578125" style="132" customWidth="1"/>
    <col min="15365" max="15365" width="8.5703125" style="132" customWidth="1"/>
    <col min="15366" max="15366" width="7.5703125" style="132" customWidth="1"/>
    <col min="15367" max="15367" width="7.28515625" style="132" customWidth="1"/>
    <col min="15368" max="15368" width="18.140625" style="132" customWidth="1"/>
    <col min="15369" max="15616" width="9.140625" style="132"/>
    <col min="15617" max="15617" width="35.140625" style="132" customWidth="1"/>
    <col min="15618" max="15618" width="8" style="132" customWidth="1"/>
    <col min="15619" max="15620" width="6.42578125" style="132" customWidth="1"/>
    <col min="15621" max="15621" width="8.5703125" style="132" customWidth="1"/>
    <col min="15622" max="15622" width="7.5703125" style="132" customWidth="1"/>
    <col min="15623" max="15623" width="7.28515625" style="132" customWidth="1"/>
    <col min="15624" max="15624" width="18.140625" style="132" customWidth="1"/>
    <col min="15625" max="15872" width="9.140625" style="132"/>
    <col min="15873" max="15873" width="35.140625" style="132" customWidth="1"/>
    <col min="15874" max="15874" width="8" style="132" customWidth="1"/>
    <col min="15875" max="15876" width="6.42578125" style="132" customWidth="1"/>
    <col min="15877" max="15877" width="8.5703125" style="132" customWidth="1"/>
    <col min="15878" max="15878" width="7.5703125" style="132" customWidth="1"/>
    <col min="15879" max="15879" width="7.28515625" style="132" customWidth="1"/>
    <col min="15880" max="15880" width="18.140625" style="132" customWidth="1"/>
    <col min="15881" max="16128" width="9.140625" style="132"/>
    <col min="16129" max="16129" width="35.140625" style="132" customWidth="1"/>
    <col min="16130" max="16130" width="8" style="132" customWidth="1"/>
    <col min="16131" max="16132" width="6.42578125" style="132" customWidth="1"/>
    <col min="16133" max="16133" width="8.5703125" style="132" customWidth="1"/>
    <col min="16134" max="16134" width="7.5703125" style="132" customWidth="1"/>
    <col min="16135" max="16135" width="7.28515625" style="132" customWidth="1"/>
    <col min="16136" max="16136" width="18.140625" style="132" customWidth="1"/>
    <col min="16137" max="16384" width="9.140625" style="132"/>
  </cols>
  <sheetData>
    <row r="1" spans="1:10" ht="16.5" customHeight="1" x14ac:dyDescent="0.25">
      <c r="A1" s="314" t="s">
        <v>0</v>
      </c>
      <c r="B1" s="315"/>
      <c r="C1" s="315"/>
      <c r="D1" s="315"/>
      <c r="E1" s="315"/>
      <c r="F1" s="315"/>
      <c r="G1" s="315"/>
      <c r="H1" s="316"/>
    </row>
    <row r="2" spans="1:10" ht="12.75" customHeight="1" x14ac:dyDescent="0.25">
      <c r="A2" s="314" t="s">
        <v>1</v>
      </c>
      <c r="B2" s="315"/>
      <c r="C2" s="315"/>
      <c r="D2" s="315"/>
      <c r="E2" s="315"/>
      <c r="F2" s="315"/>
      <c r="G2" s="315"/>
      <c r="H2" s="316"/>
    </row>
    <row r="3" spans="1:10" ht="11.25" customHeight="1" x14ac:dyDescent="0.25">
      <c r="A3" s="339" t="s">
        <v>2</v>
      </c>
      <c r="B3" s="314" t="s">
        <v>3</v>
      </c>
      <c r="C3" s="315"/>
      <c r="D3" s="315"/>
      <c r="E3" s="315"/>
      <c r="F3" s="315"/>
      <c r="G3" s="341" t="s">
        <v>4</v>
      </c>
      <c r="H3" s="307" t="s">
        <v>5</v>
      </c>
    </row>
    <row r="4" spans="1:10" ht="15" customHeight="1" x14ac:dyDescent="0.25">
      <c r="A4" s="340"/>
      <c r="B4" s="2" t="s">
        <v>247</v>
      </c>
      <c r="C4" s="133" t="s">
        <v>7</v>
      </c>
      <c r="D4" s="133" t="s">
        <v>8</v>
      </c>
      <c r="E4" s="3" t="s">
        <v>248</v>
      </c>
      <c r="F4" s="133" t="s">
        <v>10</v>
      </c>
      <c r="G4" s="342"/>
      <c r="H4" s="308"/>
    </row>
    <row r="5" spans="1:10" x14ac:dyDescent="0.25">
      <c r="A5" s="343" t="s">
        <v>204</v>
      </c>
      <c r="B5" s="344"/>
      <c r="C5" s="345"/>
      <c r="D5" s="345"/>
      <c r="E5" s="345"/>
      <c r="F5" s="345"/>
      <c r="G5" s="344"/>
      <c r="H5" s="346"/>
    </row>
    <row r="6" spans="1:10" ht="14.25" customHeight="1" x14ac:dyDescent="0.25">
      <c r="A6" s="134" t="s">
        <v>27</v>
      </c>
      <c r="B6" s="135" t="s">
        <v>28</v>
      </c>
      <c r="C6" s="136">
        <v>1.6</v>
      </c>
      <c r="D6" s="136">
        <v>5.3</v>
      </c>
      <c r="E6" s="136">
        <v>8.4</v>
      </c>
      <c r="F6" s="136">
        <v>87.5</v>
      </c>
      <c r="G6" s="137" t="s">
        <v>29</v>
      </c>
      <c r="H6" s="8" t="s">
        <v>30</v>
      </c>
    </row>
    <row r="7" spans="1:10" ht="25.5" customHeight="1" x14ac:dyDescent="0.25">
      <c r="A7" s="134" t="s">
        <v>31</v>
      </c>
      <c r="B7" s="138">
        <v>90</v>
      </c>
      <c r="C7" s="139">
        <v>10.8</v>
      </c>
      <c r="D7" s="139">
        <v>19.8</v>
      </c>
      <c r="E7" s="139">
        <v>0</v>
      </c>
      <c r="F7" s="139">
        <v>221.4</v>
      </c>
      <c r="G7" s="138" t="s">
        <v>32</v>
      </c>
      <c r="H7" s="8" t="s">
        <v>33</v>
      </c>
    </row>
    <row r="8" spans="1:10" x14ac:dyDescent="0.25">
      <c r="A8" s="134" t="s">
        <v>34</v>
      </c>
      <c r="B8" s="140">
        <v>150</v>
      </c>
      <c r="C8" s="140">
        <v>5.52</v>
      </c>
      <c r="D8" s="140">
        <v>4.51</v>
      </c>
      <c r="E8" s="140">
        <v>26.45</v>
      </c>
      <c r="F8" s="140">
        <v>168.45</v>
      </c>
      <c r="G8" s="141" t="s">
        <v>35</v>
      </c>
      <c r="H8" s="4" t="s">
        <v>36</v>
      </c>
    </row>
    <row r="9" spans="1:10" ht="14.25" customHeight="1" x14ac:dyDescent="0.25">
      <c r="A9" s="142" t="s">
        <v>37</v>
      </c>
      <c r="B9" s="137">
        <v>20</v>
      </c>
      <c r="C9" s="137">
        <v>0.16</v>
      </c>
      <c r="D9" s="137">
        <v>0.02</v>
      </c>
      <c r="E9" s="137">
        <v>0.34</v>
      </c>
      <c r="F9" s="137">
        <v>2</v>
      </c>
      <c r="G9" s="143">
        <v>70</v>
      </c>
      <c r="H9" s="8" t="s">
        <v>38</v>
      </c>
    </row>
    <row r="10" spans="1:10" ht="12" customHeight="1" x14ac:dyDescent="0.25">
      <c r="A10" s="134" t="s">
        <v>39</v>
      </c>
      <c r="B10" s="139">
        <v>200</v>
      </c>
      <c r="C10" s="143">
        <v>0.15</v>
      </c>
      <c r="D10" s="143">
        <v>0.06</v>
      </c>
      <c r="E10" s="143">
        <v>20.65</v>
      </c>
      <c r="F10" s="143">
        <v>82.9</v>
      </c>
      <c r="G10" s="137" t="s">
        <v>40</v>
      </c>
      <c r="H10" s="8" t="s">
        <v>41</v>
      </c>
    </row>
    <row r="11" spans="1:10" ht="12.6" customHeight="1" x14ac:dyDescent="0.25">
      <c r="A11" s="144" t="s">
        <v>42</v>
      </c>
      <c r="B11" s="137">
        <v>40</v>
      </c>
      <c r="C11" s="138">
        <v>2.6</v>
      </c>
      <c r="D11" s="138">
        <v>0.4</v>
      </c>
      <c r="E11" s="138">
        <v>17.2</v>
      </c>
      <c r="F11" s="138">
        <v>85</v>
      </c>
      <c r="G11" s="137" t="s">
        <v>43</v>
      </c>
      <c r="H11" s="4" t="s">
        <v>44</v>
      </c>
    </row>
    <row r="12" spans="1:10" x14ac:dyDescent="0.25">
      <c r="A12" s="144" t="s">
        <v>45</v>
      </c>
      <c r="B12" s="138">
        <v>40</v>
      </c>
      <c r="C12" s="138">
        <v>3.2</v>
      </c>
      <c r="D12" s="138">
        <v>0.4</v>
      </c>
      <c r="E12" s="145">
        <v>20.399999999999999</v>
      </c>
      <c r="F12" s="138">
        <v>100</v>
      </c>
      <c r="G12" s="138" t="s">
        <v>43</v>
      </c>
      <c r="H12" s="8" t="s">
        <v>46</v>
      </c>
    </row>
    <row r="13" spans="1:10" s="149" customFormat="1" x14ac:dyDescent="0.25">
      <c r="A13" s="146" t="s">
        <v>25</v>
      </c>
      <c r="B13" s="147"/>
      <c r="C13" s="148">
        <f>SUM(C6:C12)</f>
        <v>24.03</v>
      </c>
      <c r="D13" s="148">
        <f>SUM(D6:D12)</f>
        <v>30.489999999999995</v>
      </c>
      <c r="E13" s="148">
        <f>SUM(E6:E12)</f>
        <v>93.44</v>
      </c>
      <c r="F13" s="148">
        <f>SUM(F6:F12)</f>
        <v>747.25</v>
      </c>
      <c r="G13" s="147"/>
      <c r="H13" s="19"/>
    </row>
    <row r="14" spans="1:10" s="149" customFormat="1" x14ac:dyDescent="0.25">
      <c r="A14" s="314" t="s">
        <v>205</v>
      </c>
      <c r="B14" s="315"/>
      <c r="C14" s="315"/>
      <c r="D14" s="315"/>
      <c r="E14" s="315"/>
      <c r="F14" s="315"/>
      <c r="G14" s="315"/>
      <c r="H14" s="316"/>
      <c r="J14" s="149" t="s">
        <v>265</v>
      </c>
    </row>
    <row r="15" spans="1:10" ht="12.75" customHeight="1" x14ac:dyDescent="0.2">
      <c r="A15" s="150" t="s">
        <v>166</v>
      </c>
      <c r="B15" s="151">
        <v>60</v>
      </c>
      <c r="C15" s="137">
        <v>5.86</v>
      </c>
      <c r="D15" s="137">
        <v>6.96</v>
      </c>
      <c r="E15" s="137">
        <v>17.54</v>
      </c>
      <c r="F15" s="137">
        <v>158.41</v>
      </c>
      <c r="G15" s="141" t="s">
        <v>167</v>
      </c>
      <c r="H15" s="11" t="s">
        <v>168</v>
      </c>
      <c r="J15" s="132">
        <v>3</v>
      </c>
    </row>
    <row r="16" spans="1:10" ht="15" customHeight="1" x14ac:dyDescent="0.25">
      <c r="A16" s="152" t="s">
        <v>54</v>
      </c>
      <c r="B16" s="137" t="s">
        <v>55</v>
      </c>
      <c r="C16" s="138">
        <v>0.13</v>
      </c>
      <c r="D16" s="138">
        <v>0.02</v>
      </c>
      <c r="E16" s="138">
        <v>15.2</v>
      </c>
      <c r="F16" s="138">
        <v>62</v>
      </c>
      <c r="G16" s="139">
        <v>686</v>
      </c>
      <c r="H16" s="47" t="s">
        <v>56</v>
      </c>
    </row>
    <row r="17" spans="1:13" s="149" customFormat="1" x14ac:dyDescent="0.25">
      <c r="A17" s="146" t="s">
        <v>25</v>
      </c>
      <c r="B17" s="147"/>
      <c r="C17" s="148">
        <f>SUM(C15:C16)</f>
        <v>5.99</v>
      </c>
      <c r="D17" s="148">
        <f t="shared" ref="D17:F17" si="0">SUM(D15:D16)</f>
        <v>6.9799999999999995</v>
      </c>
      <c r="E17" s="148">
        <f t="shared" si="0"/>
        <v>32.739999999999995</v>
      </c>
      <c r="F17" s="148">
        <f t="shared" si="0"/>
        <v>220.41</v>
      </c>
      <c r="G17" s="147"/>
      <c r="H17" s="19"/>
    </row>
    <row r="18" spans="1:13" s="149" customFormat="1" x14ac:dyDescent="0.25">
      <c r="A18" s="146" t="s">
        <v>47</v>
      </c>
      <c r="B18" s="147"/>
      <c r="C18" s="148">
        <f>SUM(C13,C17)</f>
        <v>30.020000000000003</v>
      </c>
      <c r="D18" s="148">
        <f t="shared" ref="D18:F18" si="1">SUM(D13,D17)</f>
        <v>37.469999999999992</v>
      </c>
      <c r="E18" s="148">
        <f t="shared" si="1"/>
        <v>126.17999999999999</v>
      </c>
      <c r="F18" s="148">
        <f t="shared" si="1"/>
        <v>967.66</v>
      </c>
      <c r="G18" s="147"/>
      <c r="H18" s="19"/>
    </row>
    <row r="19" spans="1:13" ht="14.25" customHeight="1" x14ac:dyDescent="0.25">
      <c r="A19" s="314" t="s">
        <v>48</v>
      </c>
      <c r="B19" s="315"/>
      <c r="C19" s="315"/>
      <c r="D19" s="315"/>
      <c r="E19" s="315"/>
      <c r="F19" s="315"/>
      <c r="G19" s="315"/>
      <c r="H19" s="316"/>
      <c r="M19" s="153"/>
    </row>
    <row r="20" spans="1:13" ht="10.5" customHeight="1" x14ac:dyDescent="0.25">
      <c r="A20" s="339" t="s">
        <v>2</v>
      </c>
      <c r="B20" s="314" t="s">
        <v>3</v>
      </c>
      <c r="C20" s="315"/>
      <c r="D20" s="315"/>
      <c r="E20" s="315"/>
      <c r="F20" s="315"/>
      <c r="G20" s="341" t="s">
        <v>4</v>
      </c>
      <c r="H20" s="307" t="s">
        <v>5</v>
      </c>
    </row>
    <row r="21" spans="1:13" ht="15" customHeight="1" x14ac:dyDescent="0.25">
      <c r="A21" s="340"/>
      <c r="B21" s="2" t="s">
        <v>247</v>
      </c>
      <c r="C21" s="133" t="s">
        <v>7</v>
      </c>
      <c r="D21" s="133" t="s">
        <v>8</v>
      </c>
      <c r="E21" s="3" t="s">
        <v>248</v>
      </c>
      <c r="F21" s="133" t="s">
        <v>10</v>
      </c>
      <c r="G21" s="342"/>
      <c r="H21" s="308"/>
    </row>
    <row r="22" spans="1:13" ht="12.75" customHeight="1" x14ac:dyDescent="0.25">
      <c r="A22" s="343" t="s">
        <v>204</v>
      </c>
      <c r="B22" s="344"/>
      <c r="C22" s="345"/>
      <c r="D22" s="345"/>
      <c r="E22" s="345"/>
      <c r="F22" s="345"/>
      <c r="G22" s="344"/>
      <c r="H22" s="346"/>
    </row>
    <row r="23" spans="1:13" ht="13.5" customHeight="1" x14ac:dyDescent="0.25">
      <c r="A23" s="134" t="s">
        <v>57</v>
      </c>
      <c r="B23" s="154" t="s">
        <v>58</v>
      </c>
      <c r="C23" s="155">
        <v>1.71</v>
      </c>
      <c r="D23" s="155">
        <v>5.19</v>
      </c>
      <c r="E23" s="155">
        <v>6.89</v>
      </c>
      <c r="F23" s="155">
        <v>81.27</v>
      </c>
      <c r="G23" s="137" t="s">
        <v>59</v>
      </c>
      <c r="H23" s="8" t="s">
        <v>60</v>
      </c>
    </row>
    <row r="24" spans="1:13" ht="11.25" customHeight="1" x14ac:dyDescent="0.25">
      <c r="A24" s="156" t="s">
        <v>61</v>
      </c>
      <c r="B24" s="135">
        <v>90</v>
      </c>
      <c r="C24" s="137">
        <v>15.4</v>
      </c>
      <c r="D24" s="137">
        <v>12.5</v>
      </c>
      <c r="E24" s="137">
        <v>8.9</v>
      </c>
      <c r="F24" s="137">
        <v>209.9</v>
      </c>
      <c r="G24" s="157" t="s">
        <v>62</v>
      </c>
      <c r="H24" s="8" t="s">
        <v>63</v>
      </c>
    </row>
    <row r="25" spans="1:13" ht="12" customHeight="1" x14ac:dyDescent="0.25">
      <c r="A25" s="144" t="s">
        <v>64</v>
      </c>
      <c r="B25" s="158">
        <v>150</v>
      </c>
      <c r="C25" s="143">
        <v>8.6</v>
      </c>
      <c r="D25" s="143">
        <v>6.09</v>
      </c>
      <c r="E25" s="143">
        <v>38.64</v>
      </c>
      <c r="F25" s="143">
        <v>243.75</v>
      </c>
      <c r="G25" s="139" t="s">
        <v>65</v>
      </c>
      <c r="H25" s="30" t="s">
        <v>66</v>
      </c>
    </row>
    <row r="26" spans="1:13" ht="12.75" customHeight="1" x14ac:dyDescent="0.25">
      <c r="A26" s="144" t="s">
        <v>67</v>
      </c>
      <c r="B26" s="159">
        <v>200</v>
      </c>
      <c r="C26" s="143">
        <v>0.14000000000000001</v>
      </c>
      <c r="D26" s="143">
        <v>0.11</v>
      </c>
      <c r="E26" s="143">
        <v>21.52</v>
      </c>
      <c r="F26" s="143">
        <v>87.59</v>
      </c>
      <c r="G26" s="138" t="s">
        <v>68</v>
      </c>
      <c r="H26" s="23" t="s">
        <v>69</v>
      </c>
    </row>
    <row r="27" spans="1:13" ht="10.5" customHeight="1" x14ac:dyDescent="0.25">
      <c r="A27" s="144" t="s">
        <v>42</v>
      </c>
      <c r="B27" s="137">
        <v>40</v>
      </c>
      <c r="C27" s="138">
        <v>2.6</v>
      </c>
      <c r="D27" s="138">
        <v>0.4</v>
      </c>
      <c r="E27" s="138">
        <v>17.2</v>
      </c>
      <c r="F27" s="138">
        <v>85</v>
      </c>
      <c r="G27" s="137" t="s">
        <v>43</v>
      </c>
      <c r="H27" s="4" t="s">
        <v>44</v>
      </c>
    </row>
    <row r="28" spans="1:13" x14ac:dyDescent="0.25">
      <c r="A28" s="144" t="s">
        <v>45</v>
      </c>
      <c r="B28" s="138">
        <v>40</v>
      </c>
      <c r="C28" s="138">
        <v>3.2</v>
      </c>
      <c r="D28" s="138">
        <v>0.4</v>
      </c>
      <c r="E28" s="145">
        <v>20.399999999999999</v>
      </c>
      <c r="F28" s="138">
        <v>100</v>
      </c>
      <c r="G28" s="138" t="s">
        <v>43</v>
      </c>
      <c r="H28" s="8" t="s">
        <v>46</v>
      </c>
    </row>
    <row r="29" spans="1:13" s="149" customFormat="1" x14ac:dyDescent="0.25">
      <c r="A29" s="146" t="s">
        <v>25</v>
      </c>
      <c r="B29" s="147"/>
      <c r="C29" s="160">
        <f>SUM(C23:C28)</f>
        <v>31.650000000000002</v>
      </c>
      <c r="D29" s="160">
        <f>SUM(D23:D28)</f>
        <v>24.689999999999998</v>
      </c>
      <c r="E29" s="160">
        <f>SUM(E23:E28)</f>
        <v>113.55000000000001</v>
      </c>
      <c r="F29" s="160">
        <f>SUM(F23:F28)</f>
        <v>807.5100000000001</v>
      </c>
      <c r="G29" s="147"/>
      <c r="H29" s="19"/>
    </row>
    <row r="30" spans="1:13" s="149" customFormat="1" x14ac:dyDescent="0.25">
      <c r="A30" s="314" t="s">
        <v>205</v>
      </c>
      <c r="B30" s="315"/>
      <c r="C30" s="315"/>
      <c r="D30" s="315"/>
      <c r="E30" s="315"/>
      <c r="F30" s="315"/>
      <c r="G30" s="315"/>
      <c r="H30" s="316"/>
    </row>
    <row r="31" spans="1:13" ht="15" customHeight="1" x14ac:dyDescent="0.25">
      <c r="A31" s="150" t="s">
        <v>126</v>
      </c>
      <c r="B31" s="135">
        <v>60</v>
      </c>
      <c r="C31" s="161">
        <v>7.65</v>
      </c>
      <c r="D31" s="161">
        <v>8.48</v>
      </c>
      <c r="E31" s="161">
        <v>22.58</v>
      </c>
      <c r="F31" s="161">
        <v>199.8</v>
      </c>
      <c r="G31" s="162" t="s">
        <v>127</v>
      </c>
      <c r="H31" s="55" t="s">
        <v>128</v>
      </c>
    </row>
    <row r="32" spans="1:13" ht="15" customHeight="1" x14ac:dyDescent="0.25">
      <c r="A32" s="150" t="s">
        <v>22</v>
      </c>
      <c r="B32" s="139" t="s">
        <v>23</v>
      </c>
      <c r="C32" s="139">
        <v>7.0000000000000007E-2</v>
      </c>
      <c r="D32" s="139">
        <v>0.02</v>
      </c>
      <c r="E32" s="139">
        <v>15</v>
      </c>
      <c r="F32" s="139">
        <v>60</v>
      </c>
      <c r="G32" s="139">
        <v>685</v>
      </c>
      <c r="H32" s="34" t="s">
        <v>24</v>
      </c>
    </row>
    <row r="33" spans="1:8" s="149" customFormat="1" x14ac:dyDescent="0.25">
      <c r="A33" s="146" t="s">
        <v>25</v>
      </c>
      <c r="B33" s="147"/>
      <c r="C33" s="160">
        <f>SUM(C31:C32)</f>
        <v>7.7200000000000006</v>
      </c>
      <c r="D33" s="160">
        <f t="shared" ref="D33:F33" si="2">SUM(D31:D32)</f>
        <v>8.5</v>
      </c>
      <c r="E33" s="160">
        <f t="shared" si="2"/>
        <v>37.58</v>
      </c>
      <c r="F33" s="160">
        <f t="shared" si="2"/>
        <v>259.8</v>
      </c>
      <c r="G33" s="147"/>
      <c r="H33" s="19"/>
    </row>
    <row r="34" spans="1:8" s="149" customFormat="1" x14ac:dyDescent="0.25">
      <c r="A34" s="146" t="s">
        <v>47</v>
      </c>
      <c r="B34" s="147"/>
      <c r="C34" s="160">
        <f>SUM(C29,C33)</f>
        <v>39.370000000000005</v>
      </c>
      <c r="D34" s="160">
        <f t="shared" ref="D34:F34" si="3">SUM(D29,D33)</f>
        <v>33.19</v>
      </c>
      <c r="E34" s="160">
        <f t="shared" si="3"/>
        <v>151.13</v>
      </c>
      <c r="F34" s="160">
        <f t="shared" si="3"/>
        <v>1067.3100000000002</v>
      </c>
      <c r="G34" s="147"/>
      <c r="H34" s="19"/>
    </row>
    <row r="35" spans="1:8" ht="13.5" customHeight="1" x14ac:dyDescent="0.25">
      <c r="A35" s="314" t="s">
        <v>70</v>
      </c>
      <c r="B35" s="315"/>
      <c r="C35" s="315"/>
      <c r="D35" s="315"/>
      <c r="E35" s="315"/>
      <c r="F35" s="315"/>
      <c r="G35" s="315"/>
      <c r="H35" s="316"/>
    </row>
    <row r="36" spans="1:8" ht="9.75" customHeight="1" x14ac:dyDescent="0.25">
      <c r="A36" s="339" t="s">
        <v>2</v>
      </c>
      <c r="B36" s="314" t="s">
        <v>3</v>
      </c>
      <c r="C36" s="315"/>
      <c r="D36" s="315"/>
      <c r="E36" s="315"/>
      <c r="F36" s="315"/>
      <c r="G36" s="341" t="s">
        <v>4</v>
      </c>
      <c r="H36" s="307" t="s">
        <v>5</v>
      </c>
    </row>
    <row r="37" spans="1:8" ht="15" customHeight="1" x14ac:dyDescent="0.25">
      <c r="A37" s="340"/>
      <c r="B37" s="2" t="s">
        <v>247</v>
      </c>
      <c r="C37" s="133" t="s">
        <v>7</v>
      </c>
      <c r="D37" s="133" t="s">
        <v>8</v>
      </c>
      <c r="E37" s="3" t="s">
        <v>248</v>
      </c>
      <c r="F37" s="133" t="s">
        <v>10</v>
      </c>
      <c r="G37" s="342"/>
      <c r="H37" s="308"/>
    </row>
    <row r="38" spans="1:8" ht="13.5" customHeight="1" x14ac:dyDescent="0.25">
      <c r="A38" s="343" t="s">
        <v>204</v>
      </c>
      <c r="B38" s="344"/>
      <c r="C38" s="345"/>
      <c r="D38" s="345"/>
      <c r="E38" s="345"/>
      <c r="F38" s="345"/>
      <c r="G38" s="344"/>
      <c r="H38" s="346"/>
    </row>
    <row r="39" spans="1:8" ht="24" customHeight="1" x14ac:dyDescent="0.25">
      <c r="A39" s="144" t="s">
        <v>76</v>
      </c>
      <c r="B39" s="135" t="s">
        <v>28</v>
      </c>
      <c r="C39" s="136">
        <v>1.25</v>
      </c>
      <c r="D39" s="136">
        <v>5.4</v>
      </c>
      <c r="E39" s="136">
        <v>6.83</v>
      </c>
      <c r="F39" s="136">
        <v>80.22</v>
      </c>
      <c r="G39" s="137" t="s">
        <v>77</v>
      </c>
      <c r="H39" s="8" t="s">
        <v>78</v>
      </c>
    </row>
    <row r="40" spans="1:8" x14ac:dyDescent="0.25">
      <c r="A40" s="163" t="s">
        <v>79</v>
      </c>
      <c r="B40" s="138">
        <v>90</v>
      </c>
      <c r="C40" s="137">
        <v>14.7</v>
      </c>
      <c r="D40" s="137">
        <f>12.3*0.9</f>
        <v>11.07</v>
      </c>
      <c r="E40" s="136">
        <v>12.95</v>
      </c>
      <c r="F40" s="136">
        <f>242.41*0.9</f>
        <v>218.16900000000001</v>
      </c>
      <c r="G40" s="137" t="s">
        <v>80</v>
      </c>
      <c r="H40" s="8" t="s">
        <v>81</v>
      </c>
    </row>
    <row r="41" spans="1:8" ht="11.25" customHeight="1" x14ac:dyDescent="0.25">
      <c r="A41" s="150" t="s">
        <v>82</v>
      </c>
      <c r="B41" s="135">
        <v>150</v>
      </c>
      <c r="C41" s="143">
        <v>3.65</v>
      </c>
      <c r="D41" s="143">
        <v>5.37</v>
      </c>
      <c r="E41" s="143">
        <v>36.68</v>
      </c>
      <c r="F41" s="143">
        <v>209.7</v>
      </c>
      <c r="G41" s="164" t="s">
        <v>83</v>
      </c>
      <c r="H41" s="23" t="s">
        <v>84</v>
      </c>
    </row>
    <row r="42" spans="1:8" x14ac:dyDescent="0.25">
      <c r="A42" s="142" t="s">
        <v>37</v>
      </c>
      <c r="B42" s="137">
        <v>20</v>
      </c>
      <c r="C42" s="137">
        <v>0.16</v>
      </c>
      <c r="D42" s="137">
        <v>0.02</v>
      </c>
      <c r="E42" s="137">
        <v>0.34</v>
      </c>
      <c r="F42" s="137">
        <v>2</v>
      </c>
      <c r="G42" s="143">
        <v>70</v>
      </c>
      <c r="H42" s="8" t="s">
        <v>38</v>
      </c>
    </row>
    <row r="43" spans="1:8" ht="13.5" customHeight="1" x14ac:dyDescent="0.25">
      <c r="A43" s="156" t="s">
        <v>85</v>
      </c>
      <c r="B43" s="141">
        <v>200</v>
      </c>
      <c r="C43" s="161">
        <v>0.76</v>
      </c>
      <c r="D43" s="161">
        <v>0.04</v>
      </c>
      <c r="E43" s="161">
        <v>20.22</v>
      </c>
      <c r="F43" s="161">
        <v>85.51</v>
      </c>
      <c r="G43" s="137" t="s">
        <v>86</v>
      </c>
      <c r="H43" s="8" t="s">
        <v>87</v>
      </c>
    </row>
    <row r="44" spans="1:8" ht="11.25" customHeight="1" x14ac:dyDescent="0.25">
      <c r="A44" s="144" t="s">
        <v>42</v>
      </c>
      <c r="B44" s="137">
        <v>40</v>
      </c>
      <c r="C44" s="138">
        <v>2.6</v>
      </c>
      <c r="D44" s="138">
        <v>0.4</v>
      </c>
      <c r="E44" s="138">
        <v>17.2</v>
      </c>
      <c r="F44" s="138">
        <v>85</v>
      </c>
      <c r="G44" s="137" t="s">
        <v>43</v>
      </c>
      <c r="H44" s="4" t="s">
        <v>44</v>
      </c>
    </row>
    <row r="45" spans="1:8" x14ac:dyDescent="0.25">
      <c r="A45" s="144" t="s">
        <v>45</v>
      </c>
      <c r="B45" s="138">
        <v>40</v>
      </c>
      <c r="C45" s="138">
        <v>3.2</v>
      </c>
      <c r="D45" s="138">
        <v>0.4</v>
      </c>
      <c r="E45" s="145">
        <v>20.399999999999999</v>
      </c>
      <c r="F45" s="138">
        <v>100</v>
      </c>
      <c r="G45" s="138" t="s">
        <v>43</v>
      </c>
      <c r="H45" s="8" t="s">
        <v>46</v>
      </c>
    </row>
    <row r="46" spans="1:8" s="149" customFormat="1" x14ac:dyDescent="0.25">
      <c r="A46" s="146" t="s">
        <v>25</v>
      </c>
      <c r="B46" s="147"/>
      <c r="C46" s="160">
        <f>SUM(C39:C45)</f>
        <v>26.32</v>
      </c>
      <c r="D46" s="160">
        <f>SUM(D39:D45)</f>
        <v>22.699999999999996</v>
      </c>
      <c r="E46" s="160">
        <f>SUM(E39:E45)</f>
        <v>114.62</v>
      </c>
      <c r="F46" s="160">
        <f>SUM(F39:F45)</f>
        <v>780.59900000000005</v>
      </c>
      <c r="G46" s="165"/>
      <c r="H46" s="19"/>
    </row>
    <row r="47" spans="1:8" s="149" customFormat="1" x14ac:dyDescent="0.25">
      <c r="A47" s="314" t="s">
        <v>205</v>
      </c>
      <c r="B47" s="315"/>
      <c r="C47" s="315"/>
      <c r="D47" s="315"/>
      <c r="E47" s="315"/>
      <c r="F47" s="315"/>
      <c r="G47" s="315"/>
      <c r="H47" s="316"/>
    </row>
    <row r="48" spans="1:8" ht="13.5" customHeight="1" x14ac:dyDescent="0.2">
      <c r="A48" s="134" t="s">
        <v>172</v>
      </c>
      <c r="B48" s="166">
        <v>50</v>
      </c>
      <c r="C48" s="137">
        <v>3.05</v>
      </c>
      <c r="D48" s="137">
        <v>9.2200000000000006</v>
      </c>
      <c r="E48" s="137">
        <v>28.71</v>
      </c>
      <c r="F48" s="137">
        <v>210</v>
      </c>
      <c r="G48" s="167">
        <v>446</v>
      </c>
      <c r="H48" s="11" t="s">
        <v>173</v>
      </c>
    </row>
    <row r="49" spans="1:8" ht="15" customHeight="1" x14ac:dyDescent="0.25">
      <c r="A49" s="152" t="s">
        <v>54</v>
      </c>
      <c r="B49" s="137" t="s">
        <v>55</v>
      </c>
      <c r="C49" s="138">
        <v>0.13</v>
      </c>
      <c r="D49" s="138">
        <v>0.02</v>
      </c>
      <c r="E49" s="138">
        <v>15.2</v>
      </c>
      <c r="F49" s="138">
        <v>62</v>
      </c>
      <c r="G49" s="139">
        <v>686</v>
      </c>
      <c r="H49" s="47" t="s">
        <v>56</v>
      </c>
    </row>
    <row r="50" spans="1:8" s="149" customFormat="1" x14ac:dyDescent="0.25">
      <c r="A50" s="146" t="s">
        <v>25</v>
      </c>
      <c r="B50" s="147"/>
      <c r="C50" s="160">
        <f>SUM(C48:C49)</f>
        <v>3.1799999999999997</v>
      </c>
      <c r="D50" s="160">
        <f t="shared" ref="D50:F50" si="4">SUM(D48:D49)</f>
        <v>9.24</v>
      </c>
      <c r="E50" s="160">
        <f t="shared" si="4"/>
        <v>43.91</v>
      </c>
      <c r="F50" s="160">
        <f t="shared" si="4"/>
        <v>272</v>
      </c>
      <c r="G50" s="147"/>
      <c r="H50" s="19"/>
    </row>
    <row r="51" spans="1:8" s="149" customFormat="1" x14ac:dyDescent="0.25">
      <c r="A51" s="146" t="s">
        <v>47</v>
      </c>
      <c r="B51" s="147"/>
      <c r="C51" s="160">
        <f>SUM(C46,C50)</f>
        <v>29.5</v>
      </c>
      <c r="D51" s="160">
        <f t="shared" ref="D51:F51" si="5">SUM(D46,D50)</f>
        <v>31.939999999999998</v>
      </c>
      <c r="E51" s="160">
        <f t="shared" si="5"/>
        <v>158.53</v>
      </c>
      <c r="F51" s="160">
        <f t="shared" si="5"/>
        <v>1052.5990000000002</v>
      </c>
      <c r="G51" s="147"/>
      <c r="H51" s="19"/>
    </row>
    <row r="52" spans="1:8" ht="16.5" customHeight="1" x14ac:dyDescent="0.25">
      <c r="A52" s="314" t="s">
        <v>88</v>
      </c>
      <c r="B52" s="315"/>
      <c r="C52" s="315"/>
      <c r="D52" s="315"/>
      <c r="E52" s="315"/>
      <c r="F52" s="315"/>
      <c r="G52" s="315"/>
      <c r="H52" s="316"/>
    </row>
    <row r="53" spans="1:8" ht="10.5" customHeight="1" x14ac:dyDescent="0.25">
      <c r="A53" s="339" t="s">
        <v>2</v>
      </c>
      <c r="B53" s="314" t="s">
        <v>3</v>
      </c>
      <c r="C53" s="315"/>
      <c r="D53" s="315"/>
      <c r="E53" s="315"/>
      <c r="F53" s="315"/>
      <c r="G53" s="341" t="s">
        <v>4</v>
      </c>
      <c r="H53" s="307" t="s">
        <v>5</v>
      </c>
    </row>
    <row r="54" spans="1:8" ht="15" customHeight="1" x14ac:dyDescent="0.25">
      <c r="A54" s="340"/>
      <c r="B54" s="2" t="s">
        <v>247</v>
      </c>
      <c r="C54" s="133" t="s">
        <v>7</v>
      </c>
      <c r="D54" s="133" t="s">
        <v>8</v>
      </c>
      <c r="E54" s="3" t="s">
        <v>248</v>
      </c>
      <c r="F54" s="133" t="s">
        <v>10</v>
      </c>
      <c r="G54" s="342"/>
      <c r="H54" s="308"/>
    </row>
    <row r="55" spans="1:8" x14ac:dyDescent="0.25">
      <c r="A55" s="343" t="s">
        <v>204</v>
      </c>
      <c r="B55" s="344"/>
      <c r="C55" s="345"/>
      <c r="D55" s="345"/>
      <c r="E55" s="345"/>
      <c r="F55" s="345"/>
      <c r="G55" s="344"/>
      <c r="H55" s="346"/>
    </row>
    <row r="56" spans="1:8" ht="12.75" customHeight="1" x14ac:dyDescent="0.25">
      <c r="A56" s="134" t="s">
        <v>241</v>
      </c>
      <c r="B56" s="158">
        <v>200</v>
      </c>
      <c r="C56" s="136">
        <v>4.4000000000000004</v>
      </c>
      <c r="D56" s="136">
        <v>4.2</v>
      </c>
      <c r="E56" s="136">
        <v>13.2</v>
      </c>
      <c r="F56" s="136">
        <v>118.6</v>
      </c>
      <c r="G56" s="138" t="s">
        <v>242</v>
      </c>
      <c r="H56" s="4" t="s">
        <v>243</v>
      </c>
    </row>
    <row r="57" spans="1:8" ht="12" customHeight="1" x14ac:dyDescent="0.25">
      <c r="A57" s="134" t="s">
        <v>244</v>
      </c>
      <c r="B57" s="158">
        <v>90</v>
      </c>
      <c r="C57" s="136">
        <v>10.4</v>
      </c>
      <c r="D57" s="136">
        <v>12.6</v>
      </c>
      <c r="E57" s="136">
        <v>9.06</v>
      </c>
      <c r="F57" s="136">
        <v>207.09</v>
      </c>
      <c r="G57" s="141" t="s">
        <v>245</v>
      </c>
      <c r="H57" s="4" t="s">
        <v>246</v>
      </c>
    </row>
    <row r="58" spans="1:8" x14ac:dyDescent="0.25">
      <c r="A58" s="150" t="s">
        <v>97</v>
      </c>
      <c r="B58" s="138">
        <v>150</v>
      </c>
      <c r="C58" s="139">
        <v>3.06</v>
      </c>
      <c r="D58" s="139">
        <v>4.8</v>
      </c>
      <c r="E58" s="139">
        <v>20.440000000000001</v>
      </c>
      <c r="F58" s="139">
        <v>137.25</v>
      </c>
      <c r="G58" s="138">
        <v>312</v>
      </c>
      <c r="H58" s="8" t="s">
        <v>98</v>
      </c>
    </row>
    <row r="59" spans="1:8" ht="24.75" customHeight="1" x14ac:dyDescent="0.25">
      <c r="A59" s="144" t="s">
        <v>99</v>
      </c>
      <c r="B59" s="137">
        <v>30</v>
      </c>
      <c r="C59" s="137">
        <v>0.54</v>
      </c>
      <c r="D59" s="137">
        <v>0.03</v>
      </c>
      <c r="E59" s="137">
        <v>0.9</v>
      </c>
      <c r="F59" s="137">
        <v>6.9</v>
      </c>
      <c r="G59" s="137" t="s">
        <v>100</v>
      </c>
      <c r="H59" s="8" t="s">
        <v>101</v>
      </c>
    </row>
    <row r="60" spans="1:8" x14ac:dyDescent="0.25">
      <c r="A60" s="134" t="s">
        <v>102</v>
      </c>
      <c r="B60" s="139">
        <v>200</v>
      </c>
      <c r="C60" s="143">
        <v>0.33</v>
      </c>
      <c r="D60" s="143">
        <v>0</v>
      </c>
      <c r="E60" s="143">
        <v>22.78</v>
      </c>
      <c r="F60" s="143">
        <v>94.44</v>
      </c>
      <c r="G60" s="141" t="s">
        <v>103</v>
      </c>
      <c r="H60" s="8" t="s">
        <v>104</v>
      </c>
    </row>
    <row r="61" spans="1:8" ht="15" customHeight="1" x14ac:dyDescent="0.25">
      <c r="A61" s="144" t="s">
        <v>42</v>
      </c>
      <c r="B61" s="137">
        <v>40</v>
      </c>
      <c r="C61" s="138">
        <v>2.6</v>
      </c>
      <c r="D61" s="138">
        <v>0.4</v>
      </c>
      <c r="E61" s="138">
        <v>17.2</v>
      </c>
      <c r="F61" s="138">
        <v>85</v>
      </c>
      <c r="G61" s="137" t="s">
        <v>43</v>
      </c>
      <c r="H61" s="4" t="s">
        <v>44</v>
      </c>
    </row>
    <row r="62" spans="1:8" x14ac:dyDescent="0.25">
      <c r="A62" s="144" t="s">
        <v>45</v>
      </c>
      <c r="B62" s="138">
        <v>40</v>
      </c>
      <c r="C62" s="138">
        <v>3.2</v>
      </c>
      <c r="D62" s="138">
        <v>0.4</v>
      </c>
      <c r="E62" s="145">
        <v>20.399999999999999</v>
      </c>
      <c r="F62" s="138">
        <v>100</v>
      </c>
      <c r="G62" s="138" t="s">
        <v>43</v>
      </c>
      <c r="H62" s="8" t="s">
        <v>46</v>
      </c>
    </row>
    <row r="63" spans="1:8" s="149" customFormat="1" x14ac:dyDescent="0.25">
      <c r="A63" s="146" t="s">
        <v>25</v>
      </c>
      <c r="B63" s="147"/>
      <c r="C63" s="148">
        <f>SUM(C56:C62)</f>
        <v>24.529999999999998</v>
      </c>
      <c r="D63" s="148">
        <f>SUM(D56:D62)</f>
        <v>22.43</v>
      </c>
      <c r="E63" s="148">
        <f>SUM(E56:E62)</f>
        <v>103.97999999999999</v>
      </c>
      <c r="F63" s="148">
        <f>SUM(F56:F62)</f>
        <v>749.28</v>
      </c>
      <c r="G63" s="147"/>
      <c r="H63" s="19"/>
    </row>
    <row r="64" spans="1:8" s="149" customFormat="1" x14ac:dyDescent="0.25">
      <c r="A64" s="314" t="s">
        <v>205</v>
      </c>
      <c r="B64" s="315"/>
      <c r="C64" s="315"/>
      <c r="D64" s="315"/>
      <c r="E64" s="315"/>
      <c r="F64" s="315"/>
      <c r="G64" s="315"/>
      <c r="H64" s="316"/>
    </row>
    <row r="65" spans="1:8" ht="12.75" customHeight="1" x14ac:dyDescent="0.2">
      <c r="A65" s="134" t="s">
        <v>210</v>
      </c>
      <c r="B65" s="137">
        <v>60</v>
      </c>
      <c r="C65" s="137">
        <v>7.38</v>
      </c>
      <c r="D65" s="137">
        <v>4.38</v>
      </c>
      <c r="E65" s="137">
        <v>23.34</v>
      </c>
      <c r="F65" s="137">
        <v>161.6</v>
      </c>
      <c r="G65" s="167">
        <v>410</v>
      </c>
      <c r="H65" s="11" t="s">
        <v>211</v>
      </c>
    </row>
    <row r="66" spans="1:8" ht="15" customHeight="1" x14ac:dyDescent="0.25">
      <c r="A66" s="150" t="s">
        <v>22</v>
      </c>
      <c r="B66" s="139" t="s">
        <v>23</v>
      </c>
      <c r="C66" s="139">
        <v>7.0000000000000007E-2</v>
      </c>
      <c r="D66" s="139">
        <v>0.02</v>
      </c>
      <c r="E66" s="139">
        <v>15</v>
      </c>
      <c r="F66" s="139">
        <v>60</v>
      </c>
      <c r="G66" s="139">
        <v>685</v>
      </c>
      <c r="H66" s="34" t="s">
        <v>24</v>
      </c>
    </row>
    <row r="67" spans="1:8" s="149" customFormat="1" x14ac:dyDescent="0.25">
      <c r="A67" s="146" t="s">
        <v>25</v>
      </c>
      <c r="B67" s="147"/>
      <c r="C67" s="160">
        <f>SUM(C65:C66)</f>
        <v>7.45</v>
      </c>
      <c r="D67" s="160">
        <f t="shared" ref="D67:F67" si="6">SUM(D65:D66)</f>
        <v>4.3999999999999995</v>
      </c>
      <c r="E67" s="160">
        <f t="shared" si="6"/>
        <v>38.340000000000003</v>
      </c>
      <c r="F67" s="160">
        <f t="shared" si="6"/>
        <v>221.6</v>
      </c>
      <c r="G67" s="147"/>
      <c r="H67" s="19"/>
    </row>
    <row r="68" spans="1:8" s="149" customFormat="1" x14ac:dyDescent="0.25">
      <c r="A68" s="146" t="s">
        <v>47</v>
      </c>
      <c r="B68" s="147"/>
      <c r="C68" s="160">
        <f>SUM(C63,C67)</f>
        <v>31.979999999999997</v>
      </c>
      <c r="D68" s="160">
        <f t="shared" ref="D68:F68" si="7">SUM(D63,D67)</f>
        <v>26.83</v>
      </c>
      <c r="E68" s="160">
        <f t="shared" si="7"/>
        <v>142.32</v>
      </c>
      <c r="F68" s="160">
        <f t="shared" si="7"/>
        <v>970.88</v>
      </c>
      <c r="G68" s="147"/>
      <c r="H68" s="19"/>
    </row>
    <row r="69" spans="1:8" ht="15" customHeight="1" x14ac:dyDescent="0.25">
      <c r="A69" s="314" t="s">
        <v>105</v>
      </c>
      <c r="B69" s="315"/>
      <c r="C69" s="315"/>
      <c r="D69" s="315"/>
      <c r="E69" s="315"/>
      <c r="F69" s="315"/>
      <c r="G69" s="315"/>
      <c r="H69" s="316"/>
    </row>
    <row r="70" spans="1:8" ht="12" customHeight="1" x14ac:dyDescent="0.25">
      <c r="A70" s="339" t="s">
        <v>2</v>
      </c>
      <c r="B70" s="314" t="s">
        <v>3</v>
      </c>
      <c r="C70" s="315"/>
      <c r="D70" s="315"/>
      <c r="E70" s="315"/>
      <c r="F70" s="315"/>
      <c r="G70" s="341" t="s">
        <v>4</v>
      </c>
      <c r="H70" s="307" t="s">
        <v>5</v>
      </c>
    </row>
    <row r="71" spans="1:8" ht="15" customHeight="1" x14ac:dyDescent="0.25">
      <c r="A71" s="340"/>
      <c r="B71" s="2" t="s">
        <v>247</v>
      </c>
      <c r="C71" s="133" t="s">
        <v>7</v>
      </c>
      <c r="D71" s="133" t="s">
        <v>8</v>
      </c>
      <c r="E71" s="3" t="s">
        <v>248</v>
      </c>
      <c r="F71" s="133" t="s">
        <v>10</v>
      </c>
      <c r="G71" s="342"/>
      <c r="H71" s="308"/>
    </row>
    <row r="72" spans="1:8" x14ac:dyDescent="0.25">
      <c r="A72" s="343" t="s">
        <v>204</v>
      </c>
      <c r="B72" s="344"/>
      <c r="C72" s="345"/>
      <c r="D72" s="345"/>
      <c r="E72" s="345"/>
      <c r="F72" s="345"/>
      <c r="G72" s="344"/>
      <c r="H72" s="346"/>
    </row>
    <row r="73" spans="1:8" ht="23.25" customHeight="1" x14ac:dyDescent="0.25">
      <c r="A73" s="134" t="s">
        <v>110</v>
      </c>
      <c r="B73" s="154" t="s">
        <v>28</v>
      </c>
      <c r="C73" s="136">
        <v>1.44</v>
      </c>
      <c r="D73" s="136">
        <v>5.34</v>
      </c>
      <c r="E73" s="136">
        <v>9.3800000000000008</v>
      </c>
      <c r="F73" s="136">
        <v>91.98</v>
      </c>
      <c r="G73" s="167" t="s">
        <v>111</v>
      </c>
      <c r="H73" s="38" t="s">
        <v>112</v>
      </c>
    </row>
    <row r="74" spans="1:8" x14ac:dyDescent="0.25">
      <c r="A74" s="168" t="s">
        <v>113</v>
      </c>
      <c r="B74" s="158">
        <v>130</v>
      </c>
      <c r="C74" s="143">
        <v>21.88</v>
      </c>
      <c r="D74" s="143">
        <v>8.57</v>
      </c>
      <c r="E74" s="143">
        <v>4.63</v>
      </c>
      <c r="F74" s="143">
        <v>180.83</v>
      </c>
      <c r="G74" s="141" t="s">
        <v>114</v>
      </c>
      <c r="H74" s="8" t="s">
        <v>115</v>
      </c>
    </row>
    <row r="75" spans="1:8" x14ac:dyDescent="0.25">
      <c r="A75" s="134" t="s">
        <v>116</v>
      </c>
      <c r="B75" s="138">
        <v>150</v>
      </c>
      <c r="C75" s="138">
        <v>5.52</v>
      </c>
      <c r="D75" s="138">
        <v>4.51</v>
      </c>
      <c r="E75" s="138">
        <v>26.45</v>
      </c>
      <c r="F75" s="138">
        <v>168.45</v>
      </c>
      <c r="G75" s="141" t="s">
        <v>35</v>
      </c>
      <c r="H75" s="4" t="s">
        <v>36</v>
      </c>
    </row>
    <row r="76" spans="1:8" x14ac:dyDescent="0.25">
      <c r="A76" s="152" t="s">
        <v>117</v>
      </c>
      <c r="B76" s="139">
        <v>200</v>
      </c>
      <c r="C76" s="169">
        <v>0.6</v>
      </c>
      <c r="D76" s="169">
        <v>0.4</v>
      </c>
      <c r="E76" s="169">
        <v>32.6</v>
      </c>
      <c r="F76" s="169">
        <v>136.4</v>
      </c>
      <c r="G76" s="139">
        <v>389</v>
      </c>
      <c r="H76" s="40" t="s">
        <v>118</v>
      </c>
    </row>
    <row r="77" spans="1:8" ht="15" customHeight="1" x14ac:dyDescent="0.25">
      <c r="A77" s="144" t="s">
        <v>42</v>
      </c>
      <c r="B77" s="137">
        <v>40</v>
      </c>
      <c r="C77" s="138">
        <v>2.6</v>
      </c>
      <c r="D77" s="138">
        <v>0.4</v>
      </c>
      <c r="E77" s="138">
        <v>17.2</v>
      </c>
      <c r="F77" s="138">
        <v>85</v>
      </c>
      <c r="G77" s="137" t="s">
        <v>43</v>
      </c>
      <c r="H77" s="4" t="s">
        <v>44</v>
      </c>
    </row>
    <row r="78" spans="1:8" x14ac:dyDescent="0.25">
      <c r="A78" s="144" t="s">
        <v>45</v>
      </c>
      <c r="B78" s="138">
        <v>40</v>
      </c>
      <c r="C78" s="138">
        <v>3.2</v>
      </c>
      <c r="D78" s="138">
        <v>0.4</v>
      </c>
      <c r="E78" s="145">
        <v>20.399999999999999</v>
      </c>
      <c r="F78" s="138">
        <v>100</v>
      </c>
      <c r="G78" s="138" t="s">
        <v>43</v>
      </c>
      <c r="H78" s="8" t="s">
        <v>46</v>
      </c>
    </row>
    <row r="79" spans="1:8" s="149" customFormat="1" x14ac:dyDescent="0.25">
      <c r="A79" s="146" t="s">
        <v>25</v>
      </c>
      <c r="B79" s="147"/>
      <c r="C79" s="148">
        <f>SUM(C73:C78)</f>
        <v>35.24</v>
      </c>
      <c r="D79" s="148">
        <f>SUM(D73:D78)</f>
        <v>19.619999999999997</v>
      </c>
      <c r="E79" s="148">
        <f>SUM(E73:E78)</f>
        <v>110.66</v>
      </c>
      <c r="F79" s="148">
        <f>SUM(F73:F78)</f>
        <v>762.66</v>
      </c>
      <c r="G79" s="147"/>
      <c r="H79" s="19"/>
    </row>
    <row r="80" spans="1:8" s="149" customFormat="1" x14ac:dyDescent="0.25">
      <c r="A80" s="314" t="s">
        <v>205</v>
      </c>
      <c r="B80" s="315"/>
      <c r="C80" s="315"/>
      <c r="D80" s="315"/>
      <c r="E80" s="315"/>
      <c r="F80" s="315"/>
      <c r="G80" s="315"/>
      <c r="H80" s="316"/>
    </row>
    <row r="81" spans="1:8" ht="12.75" customHeight="1" x14ac:dyDescent="0.25">
      <c r="A81" s="152" t="s">
        <v>180</v>
      </c>
      <c r="B81" s="135">
        <v>80</v>
      </c>
      <c r="C81" s="137">
        <v>8.2200000000000006</v>
      </c>
      <c r="D81" s="137">
        <v>10.3</v>
      </c>
      <c r="E81" s="136">
        <v>21.86</v>
      </c>
      <c r="F81" s="137">
        <v>212.8</v>
      </c>
      <c r="G81" s="138">
        <v>420</v>
      </c>
      <c r="H81" s="8" t="s">
        <v>181</v>
      </c>
    </row>
    <row r="82" spans="1:8" ht="15" customHeight="1" x14ac:dyDescent="0.25">
      <c r="A82" s="152" t="s">
        <v>54</v>
      </c>
      <c r="B82" s="137" t="s">
        <v>55</v>
      </c>
      <c r="C82" s="138">
        <v>0.13</v>
      </c>
      <c r="D82" s="138">
        <v>0.02</v>
      </c>
      <c r="E82" s="138">
        <v>15.2</v>
      </c>
      <c r="F82" s="138">
        <v>62</v>
      </c>
      <c r="G82" s="139">
        <v>686</v>
      </c>
      <c r="H82" s="47" t="s">
        <v>56</v>
      </c>
    </row>
    <row r="83" spans="1:8" s="149" customFormat="1" x14ac:dyDescent="0.25">
      <c r="A83" s="146" t="s">
        <v>25</v>
      </c>
      <c r="B83" s="147"/>
      <c r="C83" s="160">
        <f>SUM(C81:C82)</f>
        <v>8.3500000000000014</v>
      </c>
      <c r="D83" s="160">
        <f t="shared" ref="D83:F83" si="8">SUM(D81:D82)</f>
        <v>10.32</v>
      </c>
      <c r="E83" s="160">
        <f t="shared" si="8"/>
        <v>37.06</v>
      </c>
      <c r="F83" s="160">
        <f t="shared" si="8"/>
        <v>274.8</v>
      </c>
      <c r="G83" s="147"/>
      <c r="H83" s="19"/>
    </row>
    <row r="84" spans="1:8" s="149" customFormat="1" x14ac:dyDescent="0.25">
      <c r="A84" s="146" t="s">
        <v>47</v>
      </c>
      <c r="B84" s="147"/>
      <c r="C84" s="160">
        <f>SUM(C79,C83)</f>
        <v>43.59</v>
      </c>
      <c r="D84" s="160">
        <f t="shared" ref="D84:F84" si="9">SUM(D79,D83)</f>
        <v>29.939999999999998</v>
      </c>
      <c r="E84" s="160">
        <f t="shared" si="9"/>
        <v>147.72</v>
      </c>
      <c r="F84" s="160">
        <f t="shared" si="9"/>
        <v>1037.46</v>
      </c>
      <c r="G84" s="147"/>
      <c r="H84" s="19"/>
    </row>
    <row r="85" spans="1:8" ht="15" customHeight="1" x14ac:dyDescent="0.25">
      <c r="A85" s="314" t="s">
        <v>119</v>
      </c>
      <c r="B85" s="315"/>
      <c r="C85" s="315"/>
      <c r="D85" s="315"/>
      <c r="E85" s="315"/>
      <c r="F85" s="315"/>
      <c r="G85" s="315"/>
      <c r="H85" s="316"/>
    </row>
    <row r="86" spans="1:8" ht="11.25" customHeight="1" x14ac:dyDescent="0.25">
      <c r="A86" s="339" t="s">
        <v>2</v>
      </c>
      <c r="B86" s="314" t="s">
        <v>3</v>
      </c>
      <c r="C86" s="315"/>
      <c r="D86" s="315"/>
      <c r="E86" s="315"/>
      <c r="F86" s="315"/>
      <c r="G86" s="341" t="s">
        <v>4</v>
      </c>
      <c r="H86" s="307" t="s">
        <v>5</v>
      </c>
    </row>
    <row r="87" spans="1:8" ht="15" customHeight="1" x14ac:dyDescent="0.25">
      <c r="A87" s="340"/>
      <c r="B87" s="2" t="s">
        <v>247</v>
      </c>
      <c r="C87" s="133" t="s">
        <v>7</v>
      </c>
      <c r="D87" s="133" t="s">
        <v>8</v>
      </c>
      <c r="E87" s="3" t="s">
        <v>248</v>
      </c>
      <c r="F87" s="133" t="s">
        <v>10</v>
      </c>
      <c r="G87" s="342"/>
      <c r="H87" s="308"/>
    </row>
    <row r="88" spans="1:8" x14ac:dyDescent="0.25">
      <c r="A88" s="343" t="s">
        <v>204</v>
      </c>
      <c r="B88" s="344"/>
      <c r="C88" s="345"/>
      <c r="D88" s="345"/>
      <c r="E88" s="345"/>
      <c r="F88" s="345"/>
      <c r="G88" s="344"/>
      <c r="H88" s="346"/>
    </row>
    <row r="89" spans="1:8" ht="24" customHeight="1" x14ac:dyDescent="0.25">
      <c r="A89" s="134" t="s">
        <v>129</v>
      </c>
      <c r="B89" s="154" t="s">
        <v>28</v>
      </c>
      <c r="C89" s="170">
        <v>3.7</v>
      </c>
      <c r="D89" s="170">
        <v>3.38</v>
      </c>
      <c r="E89" s="170">
        <v>14.01</v>
      </c>
      <c r="F89" s="170">
        <v>103.62</v>
      </c>
      <c r="G89" s="167" t="s">
        <v>130</v>
      </c>
      <c r="H89" s="8" t="s">
        <v>131</v>
      </c>
    </row>
    <row r="90" spans="1:8" x14ac:dyDescent="0.25">
      <c r="A90" s="142" t="s">
        <v>132</v>
      </c>
      <c r="B90" s="137">
        <v>90</v>
      </c>
      <c r="C90" s="136">
        <f>13.02*0.9</f>
        <v>11.718</v>
      </c>
      <c r="D90" s="136">
        <f>17.48*0.9</f>
        <v>15.732000000000001</v>
      </c>
      <c r="E90" s="136">
        <f>13.37*0.9</f>
        <v>12.032999999999999</v>
      </c>
      <c r="F90" s="137">
        <f>265*0.9</f>
        <v>238.5</v>
      </c>
      <c r="G90" s="157" t="s">
        <v>133</v>
      </c>
      <c r="H90" s="8" t="s">
        <v>134</v>
      </c>
    </row>
    <row r="91" spans="1:8" x14ac:dyDescent="0.25">
      <c r="A91" s="134" t="s">
        <v>135</v>
      </c>
      <c r="B91" s="158">
        <v>150</v>
      </c>
      <c r="C91" s="137">
        <v>2.6</v>
      </c>
      <c r="D91" s="137">
        <v>11.8</v>
      </c>
      <c r="E91" s="137">
        <v>12.81</v>
      </c>
      <c r="F91" s="137">
        <v>163.5</v>
      </c>
      <c r="G91" s="138">
        <v>541</v>
      </c>
      <c r="H91" s="8" t="s">
        <v>136</v>
      </c>
    </row>
    <row r="92" spans="1:8" x14ac:dyDescent="0.25">
      <c r="A92" s="134" t="s">
        <v>137</v>
      </c>
      <c r="B92" s="138">
        <v>200</v>
      </c>
      <c r="C92" s="139">
        <v>0</v>
      </c>
      <c r="D92" s="139">
        <v>0</v>
      </c>
      <c r="E92" s="139">
        <v>19.97</v>
      </c>
      <c r="F92" s="139">
        <v>76</v>
      </c>
      <c r="G92" s="138" t="s">
        <v>138</v>
      </c>
      <c r="H92" s="8" t="s">
        <v>139</v>
      </c>
    </row>
    <row r="93" spans="1:8" x14ac:dyDescent="0.25">
      <c r="A93" s="144" t="s">
        <v>42</v>
      </c>
      <c r="B93" s="137">
        <v>40</v>
      </c>
      <c r="C93" s="138">
        <v>2.6</v>
      </c>
      <c r="D93" s="138">
        <v>0.4</v>
      </c>
      <c r="E93" s="138">
        <v>17.2</v>
      </c>
      <c r="F93" s="138">
        <v>85</v>
      </c>
      <c r="G93" s="137" t="s">
        <v>43</v>
      </c>
      <c r="H93" s="4" t="s">
        <v>44</v>
      </c>
    </row>
    <row r="94" spans="1:8" x14ac:dyDescent="0.25">
      <c r="A94" s="144" t="s">
        <v>45</v>
      </c>
      <c r="B94" s="138">
        <v>40</v>
      </c>
      <c r="C94" s="138">
        <v>3.2</v>
      </c>
      <c r="D94" s="138">
        <v>0.4</v>
      </c>
      <c r="E94" s="145">
        <v>20.399999999999999</v>
      </c>
      <c r="F94" s="138">
        <v>100</v>
      </c>
      <c r="G94" s="138" t="s">
        <v>43</v>
      </c>
      <c r="H94" s="8" t="s">
        <v>46</v>
      </c>
    </row>
    <row r="95" spans="1:8" s="149" customFormat="1" x14ac:dyDescent="0.25">
      <c r="A95" s="146" t="s">
        <v>25</v>
      </c>
      <c r="B95" s="147"/>
      <c r="C95" s="148">
        <f>SUM(C89:C94)</f>
        <v>23.818000000000001</v>
      </c>
      <c r="D95" s="148">
        <f>SUM(D89:D94)</f>
        <v>31.712</v>
      </c>
      <c r="E95" s="148">
        <f>SUM(E89:E94)</f>
        <v>96.423000000000002</v>
      </c>
      <c r="F95" s="148">
        <f>SUM(F89:F94)</f>
        <v>766.62</v>
      </c>
      <c r="G95" s="147"/>
      <c r="H95" s="19"/>
    </row>
    <row r="96" spans="1:8" s="149" customFormat="1" x14ac:dyDescent="0.25">
      <c r="A96" s="314" t="s">
        <v>205</v>
      </c>
      <c r="B96" s="315"/>
      <c r="C96" s="315"/>
      <c r="D96" s="315"/>
      <c r="E96" s="315"/>
      <c r="F96" s="315"/>
      <c r="G96" s="315"/>
      <c r="H96" s="316"/>
    </row>
    <row r="97" spans="1:8" x14ac:dyDescent="0.2">
      <c r="A97" s="150" t="s">
        <v>208</v>
      </c>
      <c r="B97" s="135">
        <v>80</v>
      </c>
      <c r="C97" s="137">
        <v>6.97</v>
      </c>
      <c r="D97" s="137">
        <v>7.74</v>
      </c>
      <c r="E97" s="137">
        <v>46.47</v>
      </c>
      <c r="F97" s="137">
        <v>289.39</v>
      </c>
      <c r="G97" s="137" t="s">
        <v>185</v>
      </c>
      <c r="H97" s="11" t="s">
        <v>209</v>
      </c>
    </row>
    <row r="98" spans="1:8" ht="15" customHeight="1" x14ac:dyDescent="0.25">
      <c r="A98" s="150" t="s">
        <v>22</v>
      </c>
      <c r="B98" s="139" t="s">
        <v>23</v>
      </c>
      <c r="C98" s="139">
        <v>7.0000000000000007E-2</v>
      </c>
      <c r="D98" s="139">
        <v>0.02</v>
      </c>
      <c r="E98" s="139">
        <v>15</v>
      </c>
      <c r="F98" s="139">
        <v>60</v>
      </c>
      <c r="G98" s="139">
        <v>685</v>
      </c>
      <c r="H98" s="34" t="s">
        <v>24</v>
      </c>
    </row>
    <row r="99" spans="1:8" s="149" customFormat="1" x14ac:dyDescent="0.25">
      <c r="A99" s="146" t="s">
        <v>25</v>
      </c>
      <c r="B99" s="147"/>
      <c r="C99" s="160">
        <f>SUM(C97:C98)</f>
        <v>7.04</v>
      </c>
      <c r="D99" s="160">
        <f t="shared" ref="D99:F99" si="10">SUM(D97:D98)</f>
        <v>7.76</v>
      </c>
      <c r="E99" s="160">
        <f t="shared" si="10"/>
        <v>61.47</v>
      </c>
      <c r="F99" s="160">
        <f t="shared" si="10"/>
        <v>349.39</v>
      </c>
      <c r="G99" s="147"/>
      <c r="H99" s="19"/>
    </row>
    <row r="100" spans="1:8" s="149" customFormat="1" x14ac:dyDescent="0.25">
      <c r="A100" s="146" t="s">
        <v>47</v>
      </c>
      <c r="B100" s="147"/>
      <c r="C100" s="160">
        <f>SUM(C95,C99)</f>
        <v>30.858000000000001</v>
      </c>
      <c r="D100" s="160">
        <f t="shared" ref="D100:F100" si="11">SUM(D95,D99)</f>
        <v>39.472000000000001</v>
      </c>
      <c r="E100" s="160">
        <f t="shared" si="11"/>
        <v>157.893</v>
      </c>
      <c r="F100" s="160">
        <f t="shared" si="11"/>
        <v>1116.01</v>
      </c>
      <c r="G100" s="147"/>
      <c r="H100" s="19"/>
    </row>
    <row r="101" spans="1:8" s="149" customFormat="1" ht="14.25" customHeight="1" x14ac:dyDescent="0.25">
      <c r="A101" s="314" t="s">
        <v>140</v>
      </c>
      <c r="B101" s="315"/>
      <c r="C101" s="315"/>
      <c r="D101" s="315"/>
      <c r="E101" s="315"/>
      <c r="F101" s="315"/>
      <c r="G101" s="315"/>
      <c r="H101" s="316"/>
    </row>
    <row r="102" spans="1:8" ht="13.5" customHeight="1" x14ac:dyDescent="0.25">
      <c r="A102" s="314" t="s">
        <v>1</v>
      </c>
      <c r="B102" s="315"/>
      <c r="C102" s="315"/>
      <c r="D102" s="315"/>
      <c r="E102" s="315"/>
      <c r="F102" s="315"/>
      <c r="G102" s="315"/>
      <c r="H102" s="316"/>
    </row>
    <row r="103" spans="1:8" ht="10.5" customHeight="1" x14ac:dyDescent="0.25">
      <c r="A103" s="339" t="s">
        <v>2</v>
      </c>
      <c r="B103" s="314" t="s">
        <v>3</v>
      </c>
      <c r="C103" s="315"/>
      <c r="D103" s="315"/>
      <c r="E103" s="315"/>
      <c r="F103" s="315"/>
      <c r="G103" s="341" t="s">
        <v>4</v>
      </c>
      <c r="H103" s="307" t="s">
        <v>5</v>
      </c>
    </row>
    <row r="104" spans="1:8" ht="15" customHeight="1" x14ac:dyDescent="0.25">
      <c r="A104" s="340"/>
      <c r="B104" s="2" t="s">
        <v>247</v>
      </c>
      <c r="C104" s="133" t="s">
        <v>7</v>
      </c>
      <c r="D104" s="133" t="s">
        <v>8</v>
      </c>
      <c r="E104" s="3" t="s">
        <v>248</v>
      </c>
      <c r="F104" s="133" t="s">
        <v>10</v>
      </c>
      <c r="G104" s="342"/>
      <c r="H104" s="308"/>
    </row>
    <row r="105" spans="1:8" x14ac:dyDescent="0.25">
      <c r="A105" s="343" t="s">
        <v>204</v>
      </c>
      <c r="B105" s="344"/>
      <c r="C105" s="345"/>
      <c r="D105" s="345"/>
      <c r="E105" s="345"/>
      <c r="F105" s="345"/>
      <c r="G105" s="344"/>
      <c r="H105" s="346"/>
    </row>
    <row r="106" spans="1:8" ht="27.75" customHeight="1" x14ac:dyDescent="0.25">
      <c r="A106" s="134" t="s">
        <v>110</v>
      </c>
      <c r="B106" s="154" t="s">
        <v>28</v>
      </c>
      <c r="C106" s="155">
        <v>1.44</v>
      </c>
      <c r="D106" s="155">
        <v>5.34</v>
      </c>
      <c r="E106" s="155">
        <v>9.3800000000000008</v>
      </c>
      <c r="F106" s="155">
        <v>91.98</v>
      </c>
      <c r="G106" s="167" t="s">
        <v>111</v>
      </c>
      <c r="H106" s="38" t="s">
        <v>112</v>
      </c>
    </row>
    <row r="107" spans="1:8" ht="12.75" customHeight="1" x14ac:dyDescent="0.25">
      <c r="A107" s="142" t="s">
        <v>142</v>
      </c>
      <c r="B107" s="158">
        <v>230</v>
      </c>
      <c r="C107" s="137">
        <v>27.53</v>
      </c>
      <c r="D107" s="137">
        <v>13.59</v>
      </c>
      <c r="E107" s="137">
        <v>43.53</v>
      </c>
      <c r="F107" s="137">
        <v>407.45</v>
      </c>
      <c r="G107" s="137" t="s">
        <v>143</v>
      </c>
      <c r="H107" s="8" t="s">
        <v>144</v>
      </c>
    </row>
    <row r="108" spans="1:8" x14ac:dyDescent="0.25">
      <c r="A108" s="142" t="s">
        <v>145</v>
      </c>
      <c r="B108" s="137">
        <v>20</v>
      </c>
      <c r="C108" s="143">
        <v>0.16</v>
      </c>
      <c r="D108" s="143">
        <v>0.02</v>
      </c>
      <c r="E108" s="143">
        <v>0.34</v>
      </c>
      <c r="F108" s="143">
        <v>2</v>
      </c>
      <c r="G108" s="143">
        <v>70</v>
      </c>
      <c r="H108" s="8" t="s">
        <v>38</v>
      </c>
    </row>
    <row r="109" spans="1:8" x14ac:dyDescent="0.25">
      <c r="A109" s="152" t="s">
        <v>117</v>
      </c>
      <c r="B109" s="139">
        <v>200</v>
      </c>
      <c r="C109" s="169">
        <v>0.6</v>
      </c>
      <c r="D109" s="169">
        <v>0.4</v>
      </c>
      <c r="E109" s="169">
        <v>32.6</v>
      </c>
      <c r="F109" s="169">
        <v>136.4</v>
      </c>
      <c r="G109" s="139">
        <v>389</v>
      </c>
      <c r="H109" s="40" t="s">
        <v>118</v>
      </c>
    </row>
    <row r="110" spans="1:8" x14ac:dyDescent="0.25">
      <c r="A110" s="144" t="s">
        <v>42</v>
      </c>
      <c r="B110" s="137">
        <v>40</v>
      </c>
      <c r="C110" s="138">
        <v>2.6</v>
      </c>
      <c r="D110" s="138">
        <v>0.4</v>
      </c>
      <c r="E110" s="138">
        <v>17.2</v>
      </c>
      <c r="F110" s="138">
        <v>85</v>
      </c>
      <c r="G110" s="137" t="s">
        <v>43</v>
      </c>
      <c r="H110" s="4" t="s">
        <v>44</v>
      </c>
    </row>
    <row r="111" spans="1:8" x14ac:dyDescent="0.25">
      <c r="A111" s="144" t="s">
        <v>45</v>
      </c>
      <c r="B111" s="138">
        <v>40</v>
      </c>
      <c r="C111" s="138">
        <v>3.2</v>
      </c>
      <c r="D111" s="138">
        <v>0.4</v>
      </c>
      <c r="E111" s="145">
        <v>20.399999999999999</v>
      </c>
      <c r="F111" s="138">
        <v>100</v>
      </c>
      <c r="G111" s="138" t="s">
        <v>43</v>
      </c>
      <c r="H111" s="8" t="s">
        <v>46</v>
      </c>
    </row>
    <row r="112" spans="1:8" s="149" customFormat="1" ht="13.15" customHeight="1" x14ac:dyDescent="0.25">
      <c r="A112" s="146" t="s">
        <v>25</v>
      </c>
      <c r="B112" s="147"/>
      <c r="C112" s="148">
        <f>SUM(C106:C111)</f>
        <v>35.530000000000008</v>
      </c>
      <c r="D112" s="148">
        <f>SUM(D106:D111)</f>
        <v>20.149999999999995</v>
      </c>
      <c r="E112" s="148">
        <f>SUM(E106:E111)</f>
        <v>123.45000000000002</v>
      </c>
      <c r="F112" s="148">
        <f>SUM(F106:F111)</f>
        <v>822.83</v>
      </c>
      <c r="G112" s="147"/>
      <c r="H112" s="19"/>
    </row>
    <row r="113" spans="1:8" s="149" customFormat="1" ht="13.15" customHeight="1" x14ac:dyDescent="0.25">
      <c r="A113" s="314" t="s">
        <v>205</v>
      </c>
      <c r="B113" s="315"/>
      <c r="C113" s="315"/>
      <c r="D113" s="315"/>
      <c r="E113" s="315"/>
      <c r="F113" s="315"/>
      <c r="G113" s="315"/>
      <c r="H113" s="316"/>
    </row>
    <row r="114" spans="1:8" ht="21.75" customHeight="1" x14ac:dyDescent="0.25">
      <c r="A114" s="134" t="s">
        <v>188</v>
      </c>
      <c r="B114" s="171">
        <v>80</v>
      </c>
      <c r="C114" s="137">
        <v>5.95</v>
      </c>
      <c r="D114" s="137">
        <v>6.44</v>
      </c>
      <c r="E114" s="136">
        <v>47.97</v>
      </c>
      <c r="F114" s="137">
        <v>277.69</v>
      </c>
      <c r="G114" s="138" t="s">
        <v>189</v>
      </c>
      <c r="H114" s="8" t="s">
        <v>190</v>
      </c>
    </row>
    <row r="115" spans="1:8" ht="15" customHeight="1" x14ac:dyDescent="0.25">
      <c r="A115" s="150" t="s">
        <v>22</v>
      </c>
      <c r="B115" s="139" t="s">
        <v>23</v>
      </c>
      <c r="C115" s="139">
        <v>7.0000000000000007E-2</v>
      </c>
      <c r="D115" s="139">
        <v>0.02</v>
      </c>
      <c r="E115" s="139">
        <v>15</v>
      </c>
      <c r="F115" s="139">
        <v>60</v>
      </c>
      <c r="G115" s="139">
        <v>685</v>
      </c>
      <c r="H115" s="34" t="s">
        <v>24</v>
      </c>
    </row>
    <row r="116" spans="1:8" s="149" customFormat="1" x14ac:dyDescent="0.25">
      <c r="A116" s="146" t="s">
        <v>25</v>
      </c>
      <c r="B116" s="147"/>
      <c r="C116" s="160">
        <f>SUM(C114:C115)</f>
        <v>6.0200000000000005</v>
      </c>
      <c r="D116" s="160">
        <f t="shared" ref="D116:F116" si="12">SUM(D114:D115)</f>
        <v>6.46</v>
      </c>
      <c r="E116" s="160">
        <f t="shared" si="12"/>
        <v>62.97</v>
      </c>
      <c r="F116" s="160">
        <f t="shared" si="12"/>
        <v>337.69</v>
      </c>
      <c r="G116" s="147"/>
      <c r="H116" s="19"/>
    </row>
    <row r="117" spans="1:8" s="149" customFormat="1" x14ac:dyDescent="0.25">
      <c r="A117" s="146" t="s">
        <v>47</v>
      </c>
      <c r="B117" s="147"/>
      <c r="C117" s="160">
        <f>SUM(C112,C116)</f>
        <v>41.550000000000011</v>
      </c>
      <c r="D117" s="160">
        <f t="shared" ref="D117:F117" si="13">SUM(D112,D116)</f>
        <v>26.609999999999996</v>
      </c>
      <c r="E117" s="160">
        <f t="shared" si="13"/>
        <v>186.42000000000002</v>
      </c>
      <c r="F117" s="160">
        <f t="shared" si="13"/>
        <v>1160.52</v>
      </c>
      <c r="G117" s="147"/>
      <c r="H117" s="19"/>
    </row>
    <row r="118" spans="1:8" ht="15" customHeight="1" x14ac:dyDescent="0.25">
      <c r="A118" s="314" t="s">
        <v>48</v>
      </c>
      <c r="B118" s="315"/>
      <c r="C118" s="315"/>
      <c r="D118" s="315"/>
      <c r="E118" s="315"/>
      <c r="F118" s="315"/>
      <c r="G118" s="315"/>
      <c r="H118" s="316"/>
    </row>
    <row r="119" spans="1:8" ht="11.25" customHeight="1" x14ac:dyDescent="0.25">
      <c r="A119" s="339" t="s">
        <v>2</v>
      </c>
      <c r="B119" s="314" t="s">
        <v>3</v>
      </c>
      <c r="C119" s="315"/>
      <c r="D119" s="315"/>
      <c r="E119" s="315"/>
      <c r="F119" s="315"/>
      <c r="G119" s="341" t="s">
        <v>4</v>
      </c>
      <c r="H119" s="307" t="s">
        <v>5</v>
      </c>
    </row>
    <row r="120" spans="1:8" ht="15" customHeight="1" x14ac:dyDescent="0.25">
      <c r="A120" s="340"/>
      <c r="B120" s="2" t="s">
        <v>247</v>
      </c>
      <c r="C120" s="133" t="s">
        <v>7</v>
      </c>
      <c r="D120" s="133" t="s">
        <v>8</v>
      </c>
      <c r="E120" s="3" t="s">
        <v>248</v>
      </c>
      <c r="F120" s="133" t="s">
        <v>10</v>
      </c>
      <c r="G120" s="342"/>
      <c r="H120" s="308"/>
    </row>
    <row r="121" spans="1:8" x14ac:dyDescent="0.25">
      <c r="A121" s="343" t="s">
        <v>204</v>
      </c>
      <c r="B121" s="344"/>
      <c r="C121" s="345"/>
      <c r="D121" s="345"/>
      <c r="E121" s="345"/>
      <c r="F121" s="345"/>
      <c r="G121" s="344"/>
      <c r="H121" s="346"/>
    </row>
    <row r="122" spans="1:8" ht="12.6" customHeight="1" x14ac:dyDescent="0.25">
      <c r="A122" s="134" t="s">
        <v>57</v>
      </c>
      <c r="B122" s="154" t="s">
        <v>58</v>
      </c>
      <c r="C122" s="155">
        <v>1.71</v>
      </c>
      <c r="D122" s="155">
        <v>5.19</v>
      </c>
      <c r="E122" s="155">
        <v>6.89</v>
      </c>
      <c r="F122" s="155">
        <v>81.27</v>
      </c>
      <c r="G122" s="137" t="s">
        <v>59</v>
      </c>
      <c r="H122" s="8" t="s">
        <v>60</v>
      </c>
    </row>
    <row r="123" spans="1:8" ht="12.75" customHeight="1" x14ac:dyDescent="0.25">
      <c r="A123" s="150" t="s">
        <v>49</v>
      </c>
      <c r="B123" s="158">
        <v>90</v>
      </c>
      <c r="C123" s="136">
        <v>11.5</v>
      </c>
      <c r="D123" s="137">
        <v>11.8</v>
      </c>
      <c r="E123" s="137">
        <v>12.3</v>
      </c>
      <c r="F123" s="136">
        <v>201.4</v>
      </c>
      <c r="G123" s="172" t="s">
        <v>50</v>
      </c>
      <c r="H123" s="4" t="s">
        <v>51</v>
      </c>
    </row>
    <row r="124" spans="1:8" ht="12" customHeight="1" x14ac:dyDescent="0.25">
      <c r="A124" s="144" t="s">
        <v>52</v>
      </c>
      <c r="B124" s="158">
        <v>150</v>
      </c>
      <c r="C124" s="137">
        <v>2.86</v>
      </c>
      <c r="D124" s="137">
        <v>4.32</v>
      </c>
      <c r="E124" s="137">
        <v>23.02</v>
      </c>
      <c r="F124" s="137">
        <v>142.4</v>
      </c>
      <c r="G124" s="137">
        <v>310</v>
      </c>
      <c r="H124" s="8" t="s">
        <v>53</v>
      </c>
    </row>
    <row r="125" spans="1:8" ht="21" customHeight="1" x14ac:dyDescent="0.25">
      <c r="A125" s="144" t="s">
        <v>99</v>
      </c>
      <c r="B125" s="158">
        <v>30</v>
      </c>
      <c r="C125" s="143">
        <v>0.54</v>
      </c>
      <c r="D125" s="143">
        <v>0.03</v>
      </c>
      <c r="E125" s="143">
        <v>0.9</v>
      </c>
      <c r="F125" s="143">
        <v>6.9</v>
      </c>
      <c r="G125" s="137" t="s">
        <v>100</v>
      </c>
      <c r="H125" s="8" t="s">
        <v>101</v>
      </c>
    </row>
    <row r="126" spans="1:8" ht="12.75" customHeight="1" x14ac:dyDescent="0.25">
      <c r="A126" s="144" t="s">
        <v>67</v>
      </c>
      <c r="B126" s="159">
        <v>200</v>
      </c>
      <c r="C126" s="143">
        <v>0.14000000000000001</v>
      </c>
      <c r="D126" s="143">
        <v>0.11</v>
      </c>
      <c r="E126" s="143">
        <v>21.52</v>
      </c>
      <c r="F126" s="143">
        <v>87.59</v>
      </c>
      <c r="G126" s="138" t="s">
        <v>68</v>
      </c>
      <c r="H126" s="23" t="s">
        <v>69</v>
      </c>
    </row>
    <row r="127" spans="1:8" x14ac:dyDescent="0.25">
      <c r="A127" s="144" t="s">
        <v>42</v>
      </c>
      <c r="B127" s="137">
        <v>40</v>
      </c>
      <c r="C127" s="138">
        <v>2.6</v>
      </c>
      <c r="D127" s="138">
        <v>0.4</v>
      </c>
      <c r="E127" s="138">
        <v>17.2</v>
      </c>
      <c r="F127" s="138">
        <v>85</v>
      </c>
      <c r="G127" s="137" t="s">
        <v>43</v>
      </c>
      <c r="H127" s="4" t="s">
        <v>44</v>
      </c>
    </row>
    <row r="128" spans="1:8" x14ac:dyDescent="0.25">
      <c r="A128" s="144" t="s">
        <v>45</v>
      </c>
      <c r="B128" s="138">
        <v>40</v>
      </c>
      <c r="C128" s="138">
        <v>3.2</v>
      </c>
      <c r="D128" s="138">
        <v>0.4</v>
      </c>
      <c r="E128" s="145">
        <v>20.399999999999999</v>
      </c>
      <c r="F128" s="138">
        <v>100</v>
      </c>
      <c r="G128" s="138" t="s">
        <v>43</v>
      </c>
      <c r="H128" s="8" t="s">
        <v>46</v>
      </c>
    </row>
    <row r="129" spans="1:8" s="149" customFormat="1" x14ac:dyDescent="0.25">
      <c r="A129" s="146" t="s">
        <v>25</v>
      </c>
      <c r="B129" s="147"/>
      <c r="C129" s="148">
        <f>SUM(C122:C128)</f>
        <v>22.55</v>
      </c>
      <c r="D129" s="148">
        <f>SUM(D122:D128)</f>
        <v>22.25</v>
      </c>
      <c r="E129" s="148">
        <f>SUM(E122:E128)</f>
        <v>102.22999999999999</v>
      </c>
      <c r="F129" s="148">
        <f>SUM(F122:F128)</f>
        <v>704.56000000000006</v>
      </c>
      <c r="G129" s="147"/>
      <c r="H129" s="19"/>
    </row>
    <row r="130" spans="1:8" s="149" customFormat="1" x14ac:dyDescent="0.25">
      <c r="A130" s="314" t="s">
        <v>205</v>
      </c>
      <c r="B130" s="315"/>
      <c r="C130" s="315"/>
      <c r="D130" s="315"/>
      <c r="E130" s="315"/>
      <c r="F130" s="315"/>
      <c r="G130" s="315"/>
      <c r="H130" s="316"/>
    </row>
    <row r="131" spans="1:8" ht="12.75" customHeight="1" x14ac:dyDescent="0.25">
      <c r="A131" s="152" t="s">
        <v>192</v>
      </c>
      <c r="B131" s="137">
        <v>75</v>
      </c>
      <c r="C131" s="137">
        <v>7.73</v>
      </c>
      <c r="D131" s="137">
        <v>9.5</v>
      </c>
      <c r="E131" s="137">
        <v>27.69</v>
      </c>
      <c r="F131" s="137">
        <v>225.22</v>
      </c>
      <c r="G131" s="141" t="s">
        <v>193</v>
      </c>
      <c r="H131" s="8" t="s">
        <v>194</v>
      </c>
    </row>
    <row r="132" spans="1:8" ht="15" customHeight="1" x14ac:dyDescent="0.25">
      <c r="A132" s="152" t="s">
        <v>54</v>
      </c>
      <c r="B132" s="137" t="s">
        <v>55</v>
      </c>
      <c r="C132" s="138">
        <v>0.13</v>
      </c>
      <c r="D132" s="138">
        <v>0.02</v>
      </c>
      <c r="E132" s="138">
        <v>15.2</v>
      </c>
      <c r="F132" s="138">
        <v>62</v>
      </c>
      <c r="G132" s="139">
        <v>686</v>
      </c>
      <c r="H132" s="47" t="s">
        <v>56</v>
      </c>
    </row>
    <row r="133" spans="1:8" s="149" customFormat="1" x14ac:dyDescent="0.25">
      <c r="A133" s="146" t="s">
        <v>25</v>
      </c>
      <c r="B133" s="147"/>
      <c r="C133" s="160">
        <f>SUM(C131:C132)</f>
        <v>7.86</v>
      </c>
      <c r="D133" s="160">
        <f t="shared" ref="D133:F133" si="14">SUM(D131:D132)</f>
        <v>9.52</v>
      </c>
      <c r="E133" s="160">
        <f t="shared" si="14"/>
        <v>42.89</v>
      </c>
      <c r="F133" s="160">
        <f t="shared" si="14"/>
        <v>287.22000000000003</v>
      </c>
      <c r="G133" s="147"/>
      <c r="H133" s="19"/>
    </row>
    <row r="134" spans="1:8" s="149" customFormat="1" x14ac:dyDescent="0.25">
      <c r="A134" s="146" t="s">
        <v>47</v>
      </c>
      <c r="B134" s="147"/>
      <c r="C134" s="160">
        <f>SUM(C129,C133)</f>
        <v>30.41</v>
      </c>
      <c r="D134" s="160">
        <f t="shared" ref="D134:F134" si="15">SUM(D129,D133)</f>
        <v>31.77</v>
      </c>
      <c r="E134" s="160">
        <f t="shared" si="15"/>
        <v>145.12</v>
      </c>
      <c r="F134" s="160">
        <f t="shared" si="15"/>
        <v>991.78000000000009</v>
      </c>
      <c r="G134" s="147"/>
      <c r="H134" s="19"/>
    </row>
    <row r="135" spans="1:8" ht="15" customHeight="1" x14ac:dyDescent="0.25">
      <c r="A135" s="314" t="s">
        <v>70</v>
      </c>
      <c r="B135" s="315"/>
      <c r="C135" s="315"/>
      <c r="D135" s="315"/>
      <c r="E135" s="315"/>
      <c r="F135" s="315"/>
      <c r="G135" s="315"/>
      <c r="H135" s="316"/>
    </row>
    <row r="136" spans="1:8" ht="9" customHeight="1" x14ac:dyDescent="0.25">
      <c r="A136" s="339" t="s">
        <v>2</v>
      </c>
      <c r="B136" s="314" t="s">
        <v>3</v>
      </c>
      <c r="C136" s="315"/>
      <c r="D136" s="315"/>
      <c r="E136" s="315"/>
      <c r="F136" s="315"/>
      <c r="G136" s="341" t="s">
        <v>4</v>
      </c>
      <c r="H136" s="307" t="s">
        <v>5</v>
      </c>
    </row>
    <row r="137" spans="1:8" ht="15" customHeight="1" x14ac:dyDescent="0.25">
      <c r="A137" s="340"/>
      <c r="B137" s="2" t="s">
        <v>247</v>
      </c>
      <c r="C137" s="133" t="s">
        <v>7</v>
      </c>
      <c r="D137" s="133" t="s">
        <v>8</v>
      </c>
      <c r="E137" s="3" t="s">
        <v>248</v>
      </c>
      <c r="F137" s="133" t="s">
        <v>10</v>
      </c>
      <c r="G137" s="342"/>
      <c r="H137" s="308"/>
    </row>
    <row r="138" spans="1:8" x14ac:dyDescent="0.25">
      <c r="A138" s="343" t="s">
        <v>204</v>
      </c>
      <c r="B138" s="344"/>
      <c r="C138" s="345"/>
      <c r="D138" s="345"/>
      <c r="E138" s="345"/>
      <c r="F138" s="345"/>
      <c r="G138" s="344"/>
      <c r="H138" s="346"/>
    </row>
    <row r="139" spans="1:8" ht="12.75" customHeight="1" x14ac:dyDescent="0.25">
      <c r="A139" s="144" t="s">
        <v>76</v>
      </c>
      <c r="B139" s="135" t="s">
        <v>28</v>
      </c>
      <c r="C139" s="137">
        <v>1.25</v>
      </c>
      <c r="D139" s="137">
        <v>5.4</v>
      </c>
      <c r="E139" s="137">
        <v>6.83</v>
      </c>
      <c r="F139" s="137">
        <v>80.22</v>
      </c>
      <c r="G139" s="137" t="s">
        <v>77</v>
      </c>
      <c r="H139" s="8" t="s">
        <v>78</v>
      </c>
    </row>
    <row r="140" spans="1:8" ht="12" customHeight="1" x14ac:dyDescent="0.25">
      <c r="A140" s="168" t="s">
        <v>147</v>
      </c>
      <c r="B140" s="137">
        <v>90</v>
      </c>
      <c r="C140" s="136">
        <f>22.08*0.9</f>
        <v>19.872</v>
      </c>
      <c r="D140" s="136">
        <f>18.58*0.9</f>
        <v>16.721999999999998</v>
      </c>
      <c r="E140" s="137">
        <v>0</v>
      </c>
      <c r="F140" s="137">
        <f>256*0.9</f>
        <v>230.4</v>
      </c>
      <c r="G140" s="138" t="s">
        <v>148</v>
      </c>
      <c r="H140" s="8" t="s">
        <v>149</v>
      </c>
    </row>
    <row r="141" spans="1:8" ht="12" customHeight="1" x14ac:dyDescent="0.25">
      <c r="A141" s="134" t="s">
        <v>150</v>
      </c>
      <c r="B141" s="138">
        <v>150</v>
      </c>
      <c r="C141" s="138">
        <v>5.52</v>
      </c>
      <c r="D141" s="138">
        <v>4.51</v>
      </c>
      <c r="E141" s="138">
        <v>26.45</v>
      </c>
      <c r="F141" s="138">
        <v>168.45</v>
      </c>
      <c r="G141" s="141" t="s">
        <v>35</v>
      </c>
      <c r="H141" s="4" t="s">
        <v>36</v>
      </c>
    </row>
    <row r="142" spans="1:8" ht="12.75" customHeight="1" x14ac:dyDescent="0.25">
      <c r="A142" s="142" t="s">
        <v>145</v>
      </c>
      <c r="B142" s="137">
        <v>20</v>
      </c>
      <c r="C142" s="137">
        <v>0.16</v>
      </c>
      <c r="D142" s="137">
        <v>0.02</v>
      </c>
      <c r="E142" s="137">
        <v>0.34</v>
      </c>
      <c r="F142" s="137">
        <v>2</v>
      </c>
      <c r="G142" s="143">
        <v>70</v>
      </c>
      <c r="H142" s="8" t="s">
        <v>38</v>
      </c>
    </row>
    <row r="143" spans="1:8" ht="14.25" customHeight="1" x14ac:dyDescent="0.25">
      <c r="A143" s="134" t="s">
        <v>137</v>
      </c>
      <c r="B143" s="138">
        <v>200</v>
      </c>
      <c r="C143" s="139">
        <v>0</v>
      </c>
      <c r="D143" s="139">
        <v>0</v>
      </c>
      <c r="E143" s="139">
        <v>19.97</v>
      </c>
      <c r="F143" s="139">
        <v>76</v>
      </c>
      <c r="G143" s="138" t="s">
        <v>138</v>
      </c>
      <c r="H143" s="8" t="s">
        <v>139</v>
      </c>
    </row>
    <row r="144" spans="1:8" x14ac:dyDescent="0.25">
      <c r="A144" s="144" t="s">
        <v>42</v>
      </c>
      <c r="B144" s="137">
        <v>40</v>
      </c>
      <c r="C144" s="138">
        <v>2.6</v>
      </c>
      <c r="D144" s="138">
        <v>0.4</v>
      </c>
      <c r="E144" s="138">
        <v>17.2</v>
      </c>
      <c r="F144" s="138">
        <v>85</v>
      </c>
      <c r="G144" s="137" t="s">
        <v>43</v>
      </c>
      <c r="H144" s="4" t="s">
        <v>44</v>
      </c>
    </row>
    <row r="145" spans="1:8" x14ac:dyDescent="0.25">
      <c r="A145" s="144" t="s">
        <v>45</v>
      </c>
      <c r="B145" s="138">
        <v>40</v>
      </c>
      <c r="C145" s="138">
        <v>3.2</v>
      </c>
      <c r="D145" s="138">
        <v>0.4</v>
      </c>
      <c r="E145" s="145">
        <v>20.399999999999999</v>
      </c>
      <c r="F145" s="138">
        <v>100</v>
      </c>
      <c r="G145" s="138" t="s">
        <v>43</v>
      </c>
      <c r="H145" s="8" t="s">
        <v>46</v>
      </c>
    </row>
    <row r="146" spans="1:8" s="149" customFormat="1" x14ac:dyDescent="0.25">
      <c r="A146" s="146" t="s">
        <v>25</v>
      </c>
      <c r="B146" s="147"/>
      <c r="C146" s="148">
        <f>SUM(C139:C145)</f>
        <v>32.602000000000004</v>
      </c>
      <c r="D146" s="148">
        <f>SUM(D139:D145)</f>
        <v>27.451999999999995</v>
      </c>
      <c r="E146" s="148">
        <f>SUM(E139:E145)</f>
        <v>91.19</v>
      </c>
      <c r="F146" s="148">
        <f>SUM(F139:F145)</f>
        <v>742.06999999999994</v>
      </c>
      <c r="G146" s="147"/>
      <c r="H146" s="19"/>
    </row>
    <row r="147" spans="1:8" s="149" customFormat="1" x14ac:dyDescent="0.25">
      <c r="A147" s="314" t="s">
        <v>205</v>
      </c>
      <c r="B147" s="315"/>
      <c r="C147" s="315"/>
      <c r="D147" s="315"/>
      <c r="E147" s="315"/>
      <c r="F147" s="315"/>
      <c r="G147" s="315"/>
      <c r="H147" s="316"/>
    </row>
    <row r="148" spans="1:8" ht="12.75" customHeight="1" x14ac:dyDescent="0.2">
      <c r="A148" s="134" t="s">
        <v>210</v>
      </c>
      <c r="B148" s="137">
        <v>60</v>
      </c>
      <c r="C148" s="137">
        <v>7.38</v>
      </c>
      <c r="D148" s="137">
        <v>4.38</v>
      </c>
      <c r="E148" s="137">
        <v>23.34</v>
      </c>
      <c r="F148" s="137">
        <v>161.6</v>
      </c>
      <c r="G148" s="167">
        <v>410</v>
      </c>
      <c r="H148" s="11" t="s">
        <v>211</v>
      </c>
    </row>
    <row r="149" spans="1:8" ht="12" customHeight="1" x14ac:dyDescent="0.25">
      <c r="A149" s="150" t="s">
        <v>22</v>
      </c>
      <c r="B149" s="139" t="s">
        <v>23</v>
      </c>
      <c r="C149" s="139">
        <v>7.0000000000000007E-2</v>
      </c>
      <c r="D149" s="139">
        <v>0.02</v>
      </c>
      <c r="E149" s="139">
        <v>15</v>
      </c>
      <c r="F149" s="139">
        <v>60</v>
      </c>
      <c r="G149" s="139">
        <v>685</v>
      </c>
      <c r="H149" s="34" t="s">
        <v>24</v>
      </c>
    </row>
    <row r="150" spans="1:8" s="149" customFormat="1" x14ac:dyDescent="0.25">
      <c r="A150" s="146" t="s">
        <v>25</v>
      </c>
      <c r="B150" s="147"/>
      <c r="C150" s="160">
        <f>SUM(C148:C149)</f>
        <v>7.45</v>
      </c>
      <c r="D150" s="160">
        <f t="shared" ref="D150:F150" si="16">SUM(D148:D149)</f>
        <v>4.3999999999999995</v>
      </c>
      <c r="E150" s="160">
        <f t="shared" si="16"/>
        <v>38.340000000000003</v>
      </c>
      <c r="F150" s="160">
        <f t="shared" si="16"/>
        <v>221.6</v>
      </c>
      <c r="G150" s="147"/>
      <c r="H150" s="19"/>
    </row>
    <row r="151" spans="1:8" s="149" customFormat="1" x14ac:dyDescent="0.25">
      <c r="A151" s="146" t="s">
        <v>47</v>
      </c>
      <c r="B151" s="147"/>
      <c r="C151" s="160">
        <f>SUM(C146,C150)</f>
        <v>40.052000000000007</v>
      </c>
      <c r="D151" s="160">
        <f t="shared" ref="D151:F151" si="17">SUM(D146,D150)</f>
        <v>31.851999999999993</v>
      </c>
      <c r="E151" s="160">
        <f t="shared" si="17"/>
        <v>129.53</v>
      </c>
      <c r="F151" s="160">
        <f t="shared" si="17"/>
        <v>963.67</v>
      </c>
      <c r="G151" s="147"/>
      <c r="H151" s="19"/>
    </row>
    <row r="152" spans="1:8" ht="13.5" customHeight="1" x14ac:dyDescent="0.25">
      <c r="A152" s="314" t="s">
        <v>88</v>
      </c>
      <c r="B152" s="315"/>
      <c r="C152" s="315"/>
      <c r="D152" s="315"/>
      <c r="E152" s="315"/>
      <c r="F152" s="315"/>
      <c r="G152" s="315"/>
      <c r="H152" s="316"/>
    </row>
    <row r="153" spans="1:8" ht="9.75" customHeight="1" x14ac:dyDescent="0.25">
      <c r="A153" s="339" t="s">
        <v>2</v>
      </c>
      <c r="B153" s="314" t="s">
        <v>3</v>
      </c>
      <c r="C153" s="315"/>
      <c r="D153" s="315"/>
      <c r="E153" s="315"/>
      <c r="F153" s="315"/>
      <c r="G153" s="341" t="s">
        <v>4</v>
      </c>
      <c r="H153" s="307" t="s">
        <v>5</v>
      </c>
    </row>
    <row r="154" spans="1:8" ht="15" customHeight="1" x14ac:dyDescent="0.25">
      <c r="A154" s="340"/>
      <c r="B154" s="2" t="s">
        <v>247</v>
      </c>
      <c r="C154" s="133" t="s">
        <v>7</v>
      </c>
      <c r="D154" s="133" t="s">
        <v>8</v>
      </c>
      <c r="E154" s="3" t="s">
        <v>248</v>
      </c>
      <c r="F154" s="133" t="s">
        <v>10</v>
      </c>
      <c r="G154" s="342"/>
      <c r="H154" s="308"/>
    </row>
    <row r="155" spans="1:8" x14ac:dyDescent="0.25">
      <c r="A155" s="343" t="s">
        <v>204</v>
      </c>
      <c r="B155" s="344"/>
      <c r="C155" s="345"/>
      <c r="D155" s="345"/>
      <c r="E155" s="345"/>
      <c r="F155" s="345"/>
      <c r="G155" s="344"/>
      <c r="H155" s="346"/>
    </row>
    <row r="156" spans="1:8" ht="12.75" customHeight="1" x14ac:dyDescent="0.25">
      <c r="A156" s="134" t="s">
        <v>241</v>
      </c>
      <c r="B156" s="158">
        <v>200</v>
      </c>
      <c r="C156" s="136">
        <v>4.4000000000000004</v>
      </c>
      <c r="D156" s="136">
        <v>4.2</v>
      </c>
      <c r="E156" s="136">
        <v>13.2</v>
      </c>
      <c r="F156" s="136">
        <v>118.6</v>
      </c>
      <c r="G156" s="138" t="s">
        <v>242</v>
      </c>
      <c r="H156" s="4" t="s">
        <v>243</v>
      </c>
    </row>
    <row r="157" spans="1:8" x14ac:dyDescent="0.25">
      <c r="A157" s="173" t="s">
        <v>154</v>
      </c>
      <c r="B157" s="158">
        <v>90</v>
      </c>
      <c r="C157" s="137">
        <v>13.1</v>
      </c>
      <c r="D157" s="137">
        <v>13.9</v>
      </c>
      <c r="E157" s="137">
        <v>12.6</v>
      </c>
      <c r="F157" s="137">
        <v>229</v>
      </c>
      <c r="G157" s="157" t="s">
        <v>155</v>
      </c>
      <c r="H157" s="8" t="s">
        <v>156</v>
      </c>
    </row>
    <row r="158" spans="1:8" x14ac:dyDescent="0.25">
      <c r="A158" s="134" t="s">
        <v>135</v>
      </c>
      <c r="B158" s="158">
        <v>150</v>
      </c>
      <c r="C158" s="143">
        <v>2.6</v>
      </c>
      <c r="D158" s="143">
        <v>11.8</v>
      </c>
      <c r="E158" s="143">
        <v>12.81</v>
      </c>
      <c r="F158" s="143">
        <v>163.5</v>
      </c>
      <c r="G158" s="138">
        <v>541</v>
      </c>
      <c r="H158" s="8" t="s">
        <v>136</v>
      </c>
    </row>
    <row r="159" spans="1:8" x14ac:dyDescent="0.25">
      <c r="A159" s="134" t="s">
        <v>102</v>
      </c>
      <c r="B159" s="139">
        <v>200</v>
      </c>
      <c r="C159" s="143">
        <v>0.33</v>
      </c>
      <c r="D159" s="143">
        <v>0</v>
      </c>
      <c r="E159" s="143">
        <v>22.78</v>
      </c>
      <c r="F159" s="143">
        <v>94.44</v>
      </c>
      <c r="G159" s="141" t="s">
        <v>103</v>
      </c>
      <c r="H159" s="8" t="s">
        <v>104</v>
      </c>
    </row>
    <row r="160" spans="1:8" x14ac:dyDescent="0.25">
      <c r="A160" s="144" t="s">
        <v>42</v>
      </c>
      <c r="B160" s="137">
        <v>40</v>
      </c>
      <c r="C160" s="138">
        <v>2.6</v>
      </c>
      <c r="D160" s="138">
        <v>0.4</v>
      </c>
      <c r="E160" s="138">
        <v>17.2</v>
      </c>
      <c r="F160" s="138">
        <v>85</v>
      </c>
      <c r="G160" s="137" t="s">
        <v>43</v>
      </c>
      <c r="H160" s="4" t="s">
        <v>44</v>
      </c>
    </row>
    <row r="161" spans="1:8" x14ac:dyDescent="0.25">
      <c r="A161" s="144" t="s">
        <v>45</v>
      </c>
      <c r="B161" s="138">
        <v>40</v>
      </c>
      <c r="C161" s="138">
        <v>3.2</v>
      </c>
      <c r="D161" s="138">
        <v>0.4</v>
      </c>
      <c r="E161" s="145">
        <v>20.399999999999999</v>
      </c>
      <c r="F161" s="138">
        <v>100</v>
      </c>
      <c r="G161" s="138" t="s">
        <v>43</v>
      </c>
      <c r="H161" s="8" t="s">
        <v>46</v>
      </c>
    </row>
    <row r="162" spans="1:8" s="149" customFormat="1" x14ac:dyDescent="0.25">
      <c r="A162" s="146" t="s">
        <v>25</v>
      </c>
      <c r="B162" s="147"/>
      <c r="C162" s="148">
        <f>SUM(C156:C161)</f>
        <v>26.23</v>
      </c>
      <c r="D162" s="148">
        <f>SUM(D156:D161)</f>
        <v>30.7</v>
      </c>
      <c r="E162" s="148">
        <f>SUM(E156:E161)</f>
        <v>98.990000000000009</v>
      </c>
      <c r="F162" s="148">
        <f>SUM(F156:F161)</f>
        <v>790.54</v>
      </c>
      <c r="G162" s="147"/>
      <c r="H162" s="19"/>
    </row>
    <row r="163" spans="1:8" s="149" customFormat="1" x14ac:dyDescent="0.25">
      <c r="A163" s="314" t="s">
        <v>205</v>
      </c>
      <c r="B163" s="315"/>
      <c r="C163" s="315"/>
      <c r="D163" s="315"/>
      <c r="E163" s="315"/>
      <c r="F163" s="315"/>
      <c r="G163" s="315"/>
      <c r="H163" s="316"/>
    </row>
    <row r="164" spans="1:8" ht="12.75" customHeight="1" x14ac:dyDescent="0.2">
      <c r="A164" s="150" t="s">
        <v>166</v>
      </c>
      <c r="B164" s="151">
        <v>60</v>
      </c>
      <c r="C164" s="137">
        <v>5.86</v>
      </c>
      <c r="D164" s="137">
        <v>6.96</v>
      </c>
      <c r="E164" s="137">
        <v>17.54</v>
      </c>
      <c r="F164" s="137">
        <v>158.41</v>
      </c>
      <c r="G164" s="141" t="s">
        <v>167</v>
      </c>
      <c r="H164" s="11" t="s">
        <v>168</v>
      </c>
    </row>
    <row r="165" spans="1:8" ht="12.75" customHeight="1" x14ac:dyDescent="0.25">
      <c r="A165" s="152" t="s">
        <v>54</v>
      </c>
      <c r="B165" s="137" t="s">
        <v>55</v>
      </c>
      <c r="C165" s="138">
        <v>0.13</v>
      </c>
      <c r="D165" s="138">
        <v>0.02</v>
      </c>
      <c r="E165" s="138">
        <v>15.2</v>
      </c>
      <c r="F165" s="138">
        <v>62</v>
      </c>
      <c r="G165" s="139">
        <v>686</v>
      </c>
      <c r="H165" s="47" t="s">
        <v>56</v>
      </c>
    </row>
    <row r="166" spans="1:8" s="149" customFormat="1" x14ac:dyDescent="0.25">
      <c r="A166" s="146" t="s">
        <v>25</v>
      </c>
      <c r="B166" s="147"/>
      <c r="C166" s="160">
        <f>SUM(C164:C165)</f>
        <v>5.99</v>
      </c>
      <c r="D166" s="160">
        <f t="shared" ref="D166:F166" si="18">SUM(D164:D165)</f>
        <v>6.9799999999999995</v>
      </c>
      <c r="E166" s="160">
        <f t="shared" si="18"/>
        <v>32.739999999999995</v>
      </c>
      <c r="F166" s="160">
        <f t="shared" si="18"/>
        <v>220.41</v>
      </c>
      <c r="G166" s="147"/>
      <c r="H166" s="19"/>
    </row>
    <row r="167" spans="1:8" s="149" customFormat="1" x14ac:dyDescent="0.25">
      <c r="A167" s="146" t="s">
        <v>47</v>
      </c>
      <c r="B167" s="147"/>
      <c r="C167" s="160">
        <f>SUM(C162,C166)</f>
        <v>32.22</v>
      </c>
      <c r="D167" s="160">
        <f t="shared" ref="D167:F167" si="19">SUM(D162,D166)</f>
        <v>37.68</v>
      </c>
      <c r="E167" s="160">
        <f t="shared" si="19"/>
        <v>131.73000000000002</v>
      </c>
      <c r="F167" s="160">
        <f t="shared" si="19"/>
        <v>1010.9499999999999</v>
      </c>
      <c r="G167" s="147"/>
      <c r="H167" s="19"/>
    </row>
    <row r="168" spans="1:8" ht="13.5" customHeight="1" x14ac:dyDescent="0.25">
      <c r="A168" s="347" t="s">
        <v>105</v>
      </c>
      <c r="B168" s="347"/>
      <c r="C168" s="347"/>
      <c r="D168" s="347"/>
      <c r="E168" s="347"/>
      <c r="F168" s="347"/>
      <c r="G168" s="347"/>
      <c r="H168" s="347"/>
    </row>
    <row r="169" spans="1:8" ht="10.5" customHeight="1" x14ac:dyDescent="0.25">
      <c r="A169" s="339" t="s">
        <v>2</v>
      </c>
      <c r="B169" s="314" t="s">
        <v>3</v>
      </c>
      <c r="C169" s="315"/>
      <c r="D169" s="315"/>
      <c r="E169" s="315"/>
      <c r="F169" s="315"/>
      <c r="G169" s="341" t="s">
        <v>4</v>
      </c>
      <c r="H169" s="307" t="s">
        <v>5</v>
      </c>
    </row>
    <row r="170" spans="1:8" ht="15" customHeight="1" x14ac:dyDescent="0.25">
      <c r="A170" s="340"/>
      <c r="B170" s="2" t="s">
        <v>247</v>
      </c>
      <c r="C170" s="133" t="s">
        <v>7</v>
      </c>
      <c r="D170" s="133" t="s">
        <v>8</v>
      </c>
      <c r="E170" s="3" t="s">
        <v>248</v>
      </c>
      <c r="F170" s="133" t="s">
        <v>10</v>
      </c>
      <c r="G170" s="342"/>
      <c r="H170" s="308"/>
    </row>
    <row r="171" spans="1:8" x14ac:dyDescent="0.25">
      <c r="A171" s="343" t="s">
        <v>204</v>
      </c>
      <c r="B171" s="344"/>
      <c r="C171" s="345"/>
      <c r="D171" s="345"/>
      <c r="E171" s="345"/>
      <c r="F171" s="345"/>
      <c r="G171" s="344"/>
      <c r="H171" s="346"/>
    </row>
    <row r="172" spans="1:8" x14ac:dyDescent="0.25">
      <c r="A172" s="134" t="s">
        <v>27</v>
      </c>
      <c r="B172" s="135" t="s">
        <v>28</v>
      </c>
      <c r="C172" s="170">
        <v>1.6</v>
      </c>
      <c r="D172" s="170">
        <v>5.3</v>
      </c>
      <c r="E172" s="170">
        <v>8.4</v>
      </c>
      <c r="F172" s="170">
        <v>87.5</v>
      </c>
      <c r="G172" s="137" t="s">
        <v>29</v>
      </c>
      <c r="H172" s="8" t="s">
        <v>30</v>
      </c>
    </row>
    <row r="173" spans="1:8" ht="12" customHeight="1" x14ac:dyDescent="0.25">
      <c r="A173" s="150" t="s">
        <v>106</v>
      </c>
      <c r="B173" s="138">
        <v>90</v>
      </c>
      <c r="C173" s="136">
        <v>11.1</v>
      </c>
      <c r="D173" s="136">
        <v>14.26</v>
      </c>
      <c r="E173" s="137">
        <v>10.199999999999999</v>
      </c>
      <c r="F173" s="136">
        <v>215.87</v>
      </c>
      <c r="G173" s="162" t="s">
        <v>107</v>
      </c>
      <c r="H173" s="4" t="s">
        <v>108</v>
      </c>
    </row>
    <row r="174" spans="1:8" ht="12.75" customHeight="1" x14ac:dyDescent="0.25">
      <c r="A174" s="144" t="s">
        <v>64</v>
      </c>
      <c r="B174" s="158">
        <v>150</v>
      </c>
      <c r="C174" s="137">
        <v>8.6</v>
      </c>
      <c r="D174" s="137">
        <v>6.09</v>
      </c>
      <c r="E174" s="137">
        <v>38.64</v>
      </c>
      <c r="F174" s="137">
        <v>243.75</v>
      </c>
      <c r="G174" s="139" t="s">
        <v>65</v>
      </c>
      <c r="H174" s="30" t="s">
        <v>66</v>
      </c>
    </row>
    <row r="175" spans="1:8" ht="11.25" customHeight="1" x14ac:dyDescent="0.25">
      <c r="A175" s="144" t="s">
        <v>99</v>
      </c>
      <c r="B175" s="158">
        <v>30</v>
      </c>
      <c r="C175" s="137">
        <v>0.54</v>
      </c>
      <c r="D175" s="137">
        <v>0.03</v>
      </c>
      <c r="E175" s="137">
        <v>0.9</v>
      </c>
      <c r="F175" s="137">
        <v>6.9</v>
      </c>
      <c r="G175" s="137" t="s">
        <v>100</v>
      </c>
      <c r="H175" s="8" t="s">
        <v>101</v>
      </c>
    </row>
    <row r="176" spans="1:8" ht="21" customHeight="1" x14ac:dyDescent="0.25">
      <c r="A176" s="134" t="s">
        <v>39</v>
      </c>
      <c r="B176" s="139">
        <v>200</v>
      </c>
      <c r="C176" s="143">
        <v>0.15</v>
      </c>
      <c r="D176" s="143">
        <v>0.06</v>
      </c>
      <c r="E176" s="143">
        <v>20.65</v>
      </c>
      <c r="F176" s="143">
        <v>82.9</v>
      </c>
      <c r="G176" s="137" t="s">
        <v>40</v>
      </c>
      <c r="H176" s="8" t="s">
        <v>41</v>
      </c>
    </row>
    <row r="177" spans="1:8" x14ac:dyDescent="0.25">
      <c r="A177" s="144" t="s">
        <v>42</v>
      </c>
      <c r="B177" s="137">
        <v>40</v>
      </c>
      <c r="C177" s="138">
        <v>2.6</v>
      </c>
      <c r="D177" s="138">
        <v>0.4</v>
      </c>
      <c r="E177" s="138">
        <v>17.2</v>
      </c>
      <c r="F177" s="138">
        <v>85</v>
      </c>
      <c r="G177" s="137" t="s">
        <v>43</v>
      </c>
      <c r="H177" s="4" t="s">
        <v>44</v>
      </c>
    </row>
    <row r="178" spans="1:8" x14ac:dyDescent="0.25">
      <c r="A178" s="144" t="s">
        <v>45</v>
      </c>
      <c r="B178" s="138">
        <v>40</v>
      </c>
      <c r="C178" s="138">
        <v>3.2</v>
      </c>
      <c r="D178" s="138">
        <v>0.4</v>
      </c>
      <c r="E178" s="145">
        <v>20.399999999999999</v>
      </c>
      <c r="F178" s="138">
        <v>100</v>
      </c>
      <c r="G178" s="138" t="s">
        <v>43</v>
      </c>
      <c r="H178" s="8" t="s">
        <v>46</v>
      </c>
    </row>
    <row r="179" spans="1:8" s="149" customFormat="1" x14ac:dyDescent="0.25">
      <c r="A179" s="146" t="s">
        <v>25</v>
      </c>
      <c r="B179" s="147"/>
      <c r="C179" s="148">
        <f>SUM(C172:C178)</f>
        <v>27.789999999999996</v>
      </c>
      <c r="D179" s="148">
        <f>SUM(D172:D178)</f>
        <v>26.539999999999996</v>
      </c>
      <c r="E179" s="148">
        <f>SUM(E172:E178)</f>
        <v>116.38999999999999</v>
      </c>
      <c r="F179" s="148">
        <f>SUM(F172:F178)</f>
        <v>821.92</v>
      </c>
      <c r="G179" s="147"/>
      <c r="H179" s="19"/>
    </row>
    <row r="180" spans="1:8" s="149" customFormat="1" x14ac:dyDescent="0.25">
      <c r="A180" s="314" t="s">
        <v>205</v>
      </c>
      <c r="B180" s="315"/>
      <c r="C180" s="315"/>
      <c r="D180" s="315"/>
      <c r="E180" s="315"/>
      <c r="F180" s="315"/>
      <c r="G180" s="315"/>
      <c r="H180" s="316"/>
    </row>
    <row r="181" spans="1:8" ht="13.5" customHeight="1" x14ac:dyDescent="0.25">
      <c r="A181" s="152" t="s">
        <v>180</v>
      </c>
      <c r="B181" s="135">
        <v>80</v>
      </c>
      <c r="C181" s="137">
        <v>8.2200000000000006</v>
      </c>
      <c r="D181" s="137">
        <v>10.3</v>
      </c>
      <c r="E181" s="136">
        <v>21.86</v>
      </c>
      <c r="F181" s="137">
        <v>212.8</v>
      </c>
      <c r="G181" s="138">
        <v>420</v>
      </c>
      <c r="H181" s="8" t="s">
        <v>181</v>
      </c>
    </row>
    <row r="182" spans="1:8" ht="12.75" customHeight="1" x14ac:dyDescent="0.25">
      <c r="A182" s="150" t="s">
        <v>22</v>
      </c>
      <c r="B182" s="139" t="s">
        <v>23</v>
      </c>
      <c r="C182" s="139">
        <v>7.0000000000000007E-2</v>
      </c>
      <c r="D182" s="139">
        <v>0.02</v>
      </c>
      <c r="E182" s="139">
        <v>15</v>
      </c>
      <c r="F182" s="139">
        <v>60</v>
      </c>
      <c r="G182" s="139">
        <v>685</v>
      </c>
      <c r="H182" s="34" t="s">
        <v>24</v>
      </c>
    </row>
    <row r="183" spans="1:8" s="149" customFormat="1" x14ac:dyDescent="0.25">
      <c r="A183" s="146" t="s">
        <v>25</v>
      </c>
      <c r="B183" s="147"/>
      <c r="C183" s="160">
        <f>SUM(C181:C182)</f>
        <v>8.2900000000000009</v>
      </c>
      <c r="D183" s="160">
        <f t="shared" ref="D183:F183" si="20">SUM(D181:D182)</f>
        <v>10.32</v>
      </c>
      <c r="E183" s="160">
        <f t="shared" si="20"/>
        <v>36.86</v>
      </c>
      <c r="F183" s="160">
        <f t="shared" si="20"/>
        <v>272.8</v>
      </c>
      <c r="G183" s="147"/>
      <c r="H183" s="19"/>
    </row>
    <row r="184" spans="1:8" s="149" customFormat="1" x14ac:dyDescent="0.25">
      <c r="A184" s="146" t="s">
        <v>47</v>
      </c>
      <c r="B184" s="147"/>
      <c r="C184" s="160">
        <f>SUM(C179,C183)</f>
        <v>36.08</v>
      </c>
      <c r="D184" s="160">
        <f t="shared" ref="D184:F184" si="21">SUM(D179,D183)</f>
        <v>36.86</v>
      </c>
      <c r="E184" s="160">
        <f t="shared" si="21"/>
        <v>153.25</v>
      </c>
      <c r="F184" s="160">
        <f t="shared" si="21"/>
        <v>1094.72</v>
      </c>
      <c r="G184" s="147"/>
      <c r="H184" s="19"/>
    </row>
    <row r="185" spans="1:8" ht="18" customHeight="1" x14ac:dyDescent="0.25">
      <c r="A185" s="314" t="s">
        <v>119</v>
      </c>
      <c r="B185" s="315"/>
      <c r="C185" s="315"/>
      <c r="D185" s="315"/>
      <c r="E185" s="315"/>
      <c r="F185" s="315"/>
      <c r="G185" s="315"/>
      <c r="H185" s="316"/>
    </row>
    <row r="186" spans="1:8" ht="9" customHeight="1" x14ac:dyDescent="0.25">
      <c r="A186" s="339" t="s">
        <v>2</v>
      </c>
      <c r="B186" s="314" t="s">
        <v>3</v>
      </c>
      <c r="C186" s="315"/>
      <c r="D186" s="315"/>
      <c r="E186" s="315"/>
      <c r="F186" s="315"/>
      <c r="G186" s="341" t="s">
        <v>4</v>
      </c>
      <c r="H186" s="307" t="s">
        <v>5</v>
      </c>
    </row>
    <row r="187" spans="1:8" ht="15" customHeight="1" x14ac:dyDescent="0.25">
      <c r="A187" s="340"/>
      <c r="B187" s="2" t="s">
        <v>247</v>
      </c>
      <c r="C187" s="133" t="s">
        <v>7</v>
      </c>
      <c r="D187" s="133" t="s">
        <v>8</v>
      </c>
      <c r="E187" s="3" t="s">
        <v>248</v>
      </c>
      <c r="F187" s="133" t="s">
        <v>10</v>
      </c>
      <c r="G187" s="342"/>
      <c r="H187" s="308"/>
    </row>
    <row r="188" spans="1:8" x14ac:dyDescent="0.25">
      <c r="A188" s="343" t="s">
        <v>204</v>
      </c>
      <c r="B188" s="344"/>
      <c r="C188" s="345"/>
      <c r="D188" s="345"/>
      <c r="E188" s="345"/>
      <c r="F188" s="345"/>
      <c r="G188" s="344"/>
      <c r="H188" s="346"/>
    </row>
    <row r="189" spans="1:8" ht="12.75" customHeight="1" x14ac:dyDescent="0.25">
      <c r="A189" s="134" t="s">
        <v>129</v>
      </c>
      <c r="B189" s="154" t="s">
        <v>28</v>
      </c>
      <c r="C189" s="136">
        <v>3.7</v>
      </c>
      <c r="D189" s="136">
        <v>3.38</v>
      </c>
      <c r="E189" s="136">
        <v>14.01</v>
      </c>
      <c r="F189" s="136">
        <v>103.62</v>
      </c>
      <c r="G189" s="167" t="s">
        <v>130</v>
      </c>
      <c r="H189" s="8" t="s">
        <v>131</v>
      </c>
    </row>
    <row r="190" spans="1:8" x14ac:dyDescent="0.25">
      <c r="A190" s="168" t="s">
        <v>113</v>
      </c>
      <c r="B190" s="158">
        <v>130</v>
      </c>
      <c r="C190" s="143">
        <v>21.88</v>
      </c>
      <c r="D190" s="143">
        <v>8.57</v>
      </c>
      <c r="E190" s="143">
        <v>4.63</v>
      </c>
      <c r="F190" s="143">
        <v>180.83</v>
      </c>
      <c r="G190" s="141" t="s">
        <v>114</v>
      </c>
      <c r="H190" s="8" t="s">
        <v>115</v>
      </c>
    </row>
    <row r="191" spans="1:8" x14ac:dyDescent="0.25">
      <c r="A191" s="150" t="s">
        <v>82</v>
      </c>
      <c r="B191" s="135">
        <v>150</v>
      </c>
      <c r="C191" s="143">
        <v>3.65</v>
      </c>
      <c r="D191" s="143">
        <v>5.37</v>
      </c>
      <c r="E191" s="143">
        <v>36.68</v>
      </c>
      <c r="F191" s="143">
        <v>209.7</v>
      </c>
      <c r="G191" s="164" t="s">
        <v>83</v>
      </c>
      <c r="H191" s="23" t="s">
        <v>84</v>
      </c>
    </row>
    <row r="192" spans="1:8" x14ac:dyDescent="0.25">
      <c r="A192" s="142" t="s">
        <v>37</v>
      </c>
      <c r="B192" s="137">
        <v>20</v>
      </c>
      <c r="C192" s="137">
        <v>0.16</v>
      </c>
      <c r="D192" s="137">
        <v>0.02</v>
      </c>
      <c r="E192" s="137">
        <v>0.34</v>
      </c>
      <c r="F192" s="137">
        <v>2</v>
      </c>
      <c r="G192" s="143">
        <v>70</v>
      </c>
      <c r="H192" s="8" t="s">
        <v>38</v>
      </c>
    </row>
    <row r="193" spans="1:8" ht="13.5" customHeight="1" x14ac:dyDescent="0.25">
      <c r="A193" s="156" t="s">
        <v>85</v>
      </c>
      <c r="B193" s="141">
        <v>200</v>
      </c>
      <c r="C193" s="161">
        <v>0.76</v>
      </c>
      <c r="D193" s="161">
        <v>0.04</v>
      </c>
      <c r="E193" s="161">
        <v>20.22</v>
      </c>
      <c r="F193" s="161">
        <v>85.51</v>
      </c>
      <c r="G193" s="137" t="s">
        <v>86</v>
      </c>
      <c r="H193" s="8" t="s">
        <v>87</v>
      </c>
    </row>
    <row r="194" spans="1:8" x14ac:dyDescent="0.25">
      <c r="A194" s="144" t="s">
        <v>42</v>
      </c>
      <c r="B194" s="137">
        <v>40</v>
      </c>
      <c r="C194" s="138">
        <v>2.6</v>
      </c>
      <c r="D194" s="138">
        <v>0.4</v>
      </c>
      <c r="E194" s="138">
        <v>17.2</v>
      </c>
      <c r="F194" s="138">
        <v>85</v>
      </c>
      <c r="G194" s="137" t="s">
        <v>43</v>
      </c>
      <c r="H194" s="4" t="s">
        <v>44</v>
      </c>
    </row>
    <row r="195" spans="1:8" x14ac:dyDescent="0.25">
      <c r="A195" s="144" t="s">
        <v>45</v>
      </c>
      <c r="B195" s="138">
        <v>40</v>
      </c>
      <c r="C195" s="138">
        <v>3.2</v>
      </c>
      <c r="D195" s="138">
        <v>0.4</v>
      </c>
      <c r="E195" s="145">
        <v>20.399999999999999</v>
      </c>
      <c r="F195" s="138">
        <v>100</v>
      </c>
      <c r="G195" s="138" t="s">
        <v>43</v>
      </c>
      <c r="H195" s="8" t="s">
        <v>46</v>
      </c>
    </row>
    <row r="196" spans="1:8" s="149" customFormat="1" x14ac:dyDescent="0.25">
      <c r="A196" s="146" t="s">
        <v>25</v>
      </c>
      <c r="B196" s="147"/>
      <c r="C196" s="148">
        <f>SUM(C189:C195)</f>
        <v>35.950000000000003</v>
      </c>
      <c r="D196" s="148">
        <f>SUM(D189:D195)</f>
        <v>18.179999999999996</v>
      </c>
      <c r="E196" s="148">
        <f>SUM(E189:E195)</f>
        <v>113.47999999999999</v>
      </c>
      <c r="F196" s="148">
        <f>SUM(F189:F195)</f>
        <v>766.66000000000008</v>
      </c>
      <c r="G196" s="147"/>
      <c r="H196" s="19"/>
    </row>
    <row r="197" spans="1:8" x14ac:dyDescent="0.25">
      <c r="A197" s="314" t="s">
        <v>205</v>
      </c>
      <c r="B197" s="315"/>
      <c r="C197" s="315"/>
      <c r="D197" s="315"/>
      <c r="E197" s="315"/>
      <c r="F197" s="315"/>
      <c r="G197" s="315"/>
      <c r="H197" s="316"/>
    </row>
    <row r="198" spans="1:8" ht="13.5" customHeight="1" x14ac:dyDescent="0.25">
      <c r="A198" s="150" t="s">
        <v>126</v>
      </c>
      <c r="B198" s="135">
        <v>60</v>
      </c>
      <c r="C198" s="161">
        <v>7.65</v>
      </c>
      <c r="D198" s="161">
        <v>8.48</v>
      </c>
      <c r="E198" s="161">
        <v>22.58</v>
      </c>
      <c r="F198" s="161">
        <v>199.8</v>
      </c>
      <c r="G198" s="162" t="s">
        <v>127</v>
      </c>
      <c r="H198" s="55" t="s">
        <v>128</v>
      </c>
    </row>
    <row r="199" spans="1:8" ht="12.75" customHeight="1" x14ac:dyDescent="0.25">
      <c r="A199" s="152" t="s">
        <v>54</v>
      </c>
      <c r="B199" s="137" t="s">
        <v>55</v>
      </c>
      <c r="C199" s="138">
        <v>0.13</v>
      </c>
      <c r="D199" s="138">
        <v>0.02</v>
      </c>
      <c r="E199" s="138">
        <v>15.2</v>
      </c>
      <c r="F199" s="138">
        <v>62</v>
      </c>
      <c r="G199" s="139">
        <v>686</v>
      </c>
      <c r="H199" s="47" t="s">
        <v>56</v>
      </c>
    </row>
    <row r="200" spans="1:8" s="149" customFormat="1" x14ac:dyDescent="0.25">
      <c r="A200" s="146" t="s">
        <v>25</v>
      </c>
      <c r="B200" s="147"/>
      <c r="C200" s="160">
        <f>SUM(C198:C199)</f>
        <v>7.78</v>
      </c>
      <c r="D200" s="160">
        <f t="shared" ref="D200:F200" si="22">SUM(D198:D199)</f>
        <v>8.5</v>
      </c>
      <c r="E200" s="160">
        <f t="shared" si="22"/>
        <v>37.78</v>
      </c>
      <c r="F200" s="160">
        <f t="shared" si="22"/>
        <v>261.8</v>
      </c>
      <c r="G200" s="147"/>
      <c r="H200" s="19"/>
    </row>
    <row r="201" spans="1:8" s="149" customFormat="1" x14ac:dyDescent="0.25">
      <c r="A201" s="146" t="s">
        <v>47</v>
      </c>
      <c r="B201" s="147"/>
      <c r="C201" s="160">
        <f>SUM(C196,C200)</f>
        <v>43.730000000000004</v>
      </c>
      <c r="D201" s="160">
        <f t="shared" ref="D201:F201" si="23">SUM(D196,D200)</f>
        <v>26.679999999999996</v>
      </c>
      <c r="E201" s="160">
        <f t="shared" si="23"/>
        <v>151.26</v>
      </c>
      <c r="F201" s="160">
        <f t="shared" si="23"/>
        <v>1028.46</v>
      </c>
      <c r="G201" s="147"/>
      <c r="H201" s="19"/>
    </row>
  </sheetData>
  <mergeCells count="86">
    <mergeCell ref="A188:H188"/>
    <mergeCell ref="A197:H197"/>
    <mergeCell ref="A171:H171"/>
    <mergeCell ref="A180:H180"/>
    <mergeCell ref="A185:H185"/>
    <mergeCell ref="A186:A187"/>
    <mergeCell ref="B186:F186"/>
    <mergeCell ref="G186:G187"/>
    <mergeCell ref="H186:H187"/>
    <mergeCell ref="A155:H155"/>
    <mergeCell ref="A163:H163"/>
    <mergeCell ref="A168:H168"/>
    <mergeCell ref="A169:A170"/>
    <mergeCell ref="B169:F169"/>
    <mergeCell ref="G169:G170"/>
    <mergeCell ref="H169:H170"/>
    <mergeCell ref="A138:H138"/>
    <mergeCell ref="A147:H147"/>
    <mergeCell ref="A152:H152"/>
    <mergeCell ref="A153:A154"/>
    <mergeCell ref="B153:F153"/>
    <mergeCell ref="G153:G154"/>
    <mergeCell ref="H153:H154"/>
    <mergeCell ref="A121:H121"/>
    <mergeCell ref="A130:H130"/>
    <mergeCell ref="A135:H135"/>
    <mergeCell ref="A136:A137"/>
    <mergeCell ref="B136:F136"/>
    <mergeCell ref="G136:G137"/>
    <mergeCell ref="H136:H137"/>
    <mergeCell ref="A105:H105"/>
    <mergeCell ref="A113:H113"/>
    <mergeCell ref="A118:H118"/>
    <mergeCell ref="A119:A120"/>
    <mergeCell ref="B119:F119"/>
    <mergeCell ref="G119:G120"/>
    <mergeCell ref="H119:H120"/>
    <mergeCell ref="A88:H88"/>
    <mergeCell ref="A96:H96"/>
    <mergeCell ref="A101:H101"/>
    <mergeCell ref="A102:H102"/>
    <mergeCell ref="A103:A104"/>
    <mergeCell ref="B103:F103"/>
    <mergeCell ref="G103:G104"/>
    <mergeCell ref="H103:H104"/>
    <mergeCell ref="A72:H72"/>
    <mergeCell ref="A80:H80"/>
    <mergeCell ref="A85:H85"/>
    <mergeCell ref="A86:A87"/>
    <mergeCell ref="B86:F86"/>
    <mergeCell ref="G86:G87"/>
    <mergeCell ref="H86:H87"/>
    <mergeCell ref="A55:H55"/>
    <mergeCell ref="A64:H64"/>
    <mergeCell ref="A69:H69"/>
    <mergeCell ref="A70:A71"/>
    <mergeCell ref="B70:F70"/>
    <mergeCell ref="G70:G71"/>
    <mergeCell ref="H70:H71"/>
    <mergeCell ref="A38:H38"/>
    <mergeCell ref="A47:H47"/>
    <mergeCell ref="A52:H52"/>
    <mergeCell ref="A53:A54"/>
    <mergeCell ref="B53:F53"/>
    <mergeCell ref="G53:G54"/>
    <mergeCell ref="H53:H54"/>
    <mergeCell ref="A22:H22"/>
    <mergeCell ref="A30:H30"/>
    <mergeCell ref="A35:H35"/>
    <mergeCell ref="A36:A37"/>
    <mergeCell ref="B36:F36"/>
    <mergeCell ref="G36:G37"/>
    <mergeCell ref="H36:H37"/>
    <mergeCell ref="A5:H5"/>
    <mergeCell ref="A14:H14"/>
    <mergeCell ref="A19:H19"/>
    <mergeCell ref="A20:A21"/>
    <mergeCell ref="B20:F20"/>
    <mergeCell ref="G20:G21"/>
    <mergeCell ref="H20:H21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E05C-D73C-4753-9C5C-E672D49629D0}">
  <dimension ref="A1:H181"/>
  <sheetViews>
    <sheetView topLeftCell="A67" zoomScale="130" zoomScaleNormal="130" workbookViewId="0">
      <selection activeCell="L57" sqref="L57"/>
    </sheetView>
  </sheetViews>
  <sheetFormatPr defaultRowHeight="12" x14ac:dyDescent="0.25"/>
  <cols>
    <col min="1" max="1" width="35.5703125" style="48" customWidth="1"/>
    <col min="2" max="2" width="9.140625" style="131"/>
    <col min="3" max="4" width="7.7109375" style="62" customWidth="1"/>
    <col min="5" max="5" width="8.42578125" style="62" customWidth="1"/>
    <col min="6" max="6" width="7.7109375" style="62" customWidth="1"/>
    <col min="7" max="7" width="7" style="131" customWidth="1"/>
    <col min="8" max="8" width="16.7109375" style="124" customWidth="1"/>
    <col min="9" max="251" width="9.140625" style="1"/>
    <col min="252" max="252" width="21" style="1" customWidth="1"/>
    <col min="253" max="253" width="5.140625" style="1" customWidth="1"/>
    <col min="254" max="254" width="4" style="1" customWidth="1"/>
    <col min="255" max="255" width="4.28515625" style="1" customWidth="1"/>
    <col min="256" max="256" width="4.5703125" style="1" customWidth="1"/>
    <col min="257" max="257" width="4.7109375" style="1" customWidth="1"/>
    <col min="258" max="258" width="5.28515625" style="1" customWidth="1"/>
    <col min="259" max="260" width="4.42578125" style="1" customWidth="1"/>
    <col min="261" max="261" width="4.5703125" style="1" customWidth="1"/>
    <col min="262" max="262" width="4.7109375" style="1" customWidth="1"/>
    <col min="263" max="263" width="4.42578125" style="1" customWidth="1"/>
    <col min="264" max="264" width="11.5703125" style="1" customWidth="1"/>
    <col min="265" max="507" width="9.140625" style="1"/>
    <col min="508" max="508" width="21" style="1" customWidth="1"/>
    <col min="509" max="509" width="5.140625" style="1" customWidth="1"/>
    <col min="510" max="510" width="4" style="1" customWidth="1"/>
    <col min="511" max="511" width="4.28515625" style="1" customWidth="1"/>
    <col min="512" max="512" width="4.5703125" style="1" customWidth="1"/>
    <col min="513" max="513" width="4.7109375" style="1" customWidth="1"/>
    <col min="514" max="514" width="5.28515625" style="1" customWidth="1"/>
    <col min="515" max="516" width="4.42578125" style="1" customWidth="1"/>
    <col min="517" max="517" width="4.5703125" style="1" customWidth="1"/>
    <col min="518" max="518" width="4.7109375" style="1" customWidth="1"/>
    <col min="519" max="519" width="4.42578125" style="1" customWidth="1"/>
    <col min="520" max="520" width="11.5703125" style="1" customWidth="1"/>
    <col min="521" max="763" width="9.140625" style="1"/>
    <col min="764" max="764" width="21" style="1" customWidth="1"/>
    <col min="765" max="765" width="5.140625" style="1" customWidth="1"/>
    <col min="766" max="766" width="4" style="1" customWidth="1"/>
    <col min="767" max="767" width="4.28515625" style="1" customWidth="1"/>
    <col min="768" max="768" width="4.5703125" style="1" customWidth="1"/>
    <col min="769" max="769" width="4.7109375" style="1" customWidth="1"/>
    <col min="770" max="770" width="5.28515625" style="1" customWidth="1"/>
    <col min="771" max="772" width="4.42578125" style="1" customWidth="1"/>
    <col min="773" max="773" width="4.5703125" style="1" customWidth="1"/>
    <col min="774" max="774" width="4.7109375" style="1" customWidth="1"/>
    <col min="775" max="775" width="4.42578125" style="1" customWidth="1"/>
    <col min="776" max="776" width="11.5703125" style="1" customWidth="1"/>
    <col min="777" max="1019" width="9.140625" style="1"/>
    <col min="1020" max="1020" width="21" style="1" customWidth="1"/>
    <col min="1021" max="1021" width="5.140625" style="1" customWidth="1"/>
    <col min="1022" max="1022" width="4" style="1" customWidth="1"/>
    <col min="1023" max="1023" width="4.28515625" style="1" customWidth="1"/>
    <col min="1024" max="1024" width="4.5703125" style="1" customWidth="1"/>
    <col min="1025" max="1025" width="4.7109375" style="1" customWidth="1"/>
    <col min="1026" max="1026" width="5.28515625" style="1" customWidth="1"/>
    <col min="1027" max="1028" width="4.42578125" style="1" customWidth="1"/>
    <col min="1029" max="1029" width="4.5703125" style="1" customWidth="1"/>
    <col min="1030" max="1030" width="4.7109375" style="1" customWidth="1"/>
    <col min="1031" max="1031" width="4.42578125" style="1" customWidth="1"/>
    <col min="1032" max="1032" width="11.5703125" style="1" customWidth="1"/>
    <col min="1033" max="1275" width="9.140625" style="1"/>
    <col min="1276" max="1276" width="21" style="1" customWidth="1"/>
    <col min="1277" max="1277" width="5.140625" style="1" customWidth="1"/>
    <col min="1278" max="1278" width="4" style="1" customWidth="1"/>
    <col min="1279" max="1279" width="4.28515625" style="1" customWidth="1"/>
    <col min="1280" max="1280" width="4.5703125" style="1" customWidth="1"/>
    <col min="1281" max="1281" width="4.7109375" style="1" customWidth="1"/>
    <col min="1282" max="1282" width="5.28515625" style="1" customWidth="1"/>
    <col min="1283" max="1284" width="4.42578125" style="1" customWidth="1"/>
    <col min="1285" max="1285" width="4.5703125" style="1" customWidth="1"/>
    <col min="1286" max="1286" width="4.7109375" style="1" customWidth="1"/>
    <col min="1287" max="1287" width="4.42578125" style="1" customWidth="1"/>
    <col min="1288" max="1288" width="11.5703125" style="1" customWidth="1"/>
    <col min="1289" max="1531" width="9.140625" style="1"/>
    <col min="1532" max="1532" width="21" style="1" customWidth="1"/>
    <col min="1533" max="1533" width="5.140625" style="1" customWidth="1"/>
    <col min="1534" max="1534" width="4" style="1" customWidth="1"/>
    <col min="1535" max="1535" width="4.28515625" style="1" customWidth="1"/>
    <col min="1536" max="1536" width="4.5703125" style="1" customWidth="1"/>
    <col min="1537" max="1537" width="4.7109375" style="1" customWidth="1"/>
    <col min="1538" max="1538" width="5.28515625" style="1" customWidth="1"/>
    <col min="1539" max="1540" width="4.42578125" style="1" customWidth="1"/>
    <col min="1541" max="1541" width="4.5703125" style="1" customWidth="1"/>
    <col min="1542" max="1542" width="4.7109375" style="1" customWidth="1"/>
    <col min="1543" max="1543" width="4.42578125" style="1" customWidth="1"/>
    <col min="1544" max="1544" width="11.5703125" style="1" customWidth="1"/>
    <col min="1545" max="1787" width="9.140625" style="1"/>
    <col min="1788" max="1788" width="21" style="1" customWidth="1"/>
    <col min="1789" max="1789" width="5.140625" style="1" customWidth="1"/>
    <col min="1790" max="1790" width="4" style="1" customWidth="1"/>
    <col min="1791" max="1791" width="4.28515625" style="1" customWidth="1"/>
    <col min="1792" max="1792" width="4.5703125" style="1" customWidth="1"/>
    <col min="1793" max="1793" width="4.7109375" style="1" customWidth="1"/>
    <col min="1794" max="1794" width="5.28515625" style="1" customWidth="1"/>
    <col min="1795" max="1796" width="4.42578125" style="1" customWidth="1"/>
    <col min="1797" max="1797" width="4.5703125" style="1" customWidth="1"/>
    <col min="1798" max="1798" width="4.7109375" style="1" customWidth="1"/>
    <col min="1799" max="1799" width="4.42578125" style="1" customWidth="1"/>
    <col min="1800" max="1800" width="11.5703125" style="1" customWidth="1"/>
    <col min="1801" max="2043" width="9.140625" style="1"/>
    <col min="2044" max="2044" width="21" style="1" customWidth="1"/>
    <col min="2045" max="2045" width="5.140625" style="1" customWidth="1"/>
    <col min="2046" max="2046" width="4" style="1" customWidth="1"/>
    <col min="2047" max="2047" width="4.28515625" style="1" customWidth="1"/>
    <col min="2048" max="2048" width="4.5703125" style="1" customWidth="1"/>
    <col min="2049" max="2049" width="4.7109375" style="1" customWidth="1"/>
    <col min="2050" max="2050" width="5.28515625" style="1" customWidth="1"/>
    <col min="2051" max="2052" width="4.42578125" style="1" customWidth="1"/>
    <col min="2053" max="2053" width="4.5703125" style="1" customWidth="1"/>
    <col min="2054" max="2054" width="4.7109375" style="1" customWidth="1"/>
    <col min="2055" max="2055" width="4.42578125" style="1" customWidth="1"/>
    <col min="2056" max="2056" width="11.5703125" style="1" customWidth="1"/>
    <col min="2057" max="2299" width="9.140625" style="1"/>
    <col min="2300" max="2300" width="21" style="1" customWidth="1"/>
    <col min="2301" max="2301" width="5.140625" style="1" customWidth="1"/>
    <col min="2302" max="2302" width="4" style="1" customWidth="1"/>
    <col min="2303" max="2303" width="4.28515625" style="1" customWidth="1"/>
    <col min="2304" max="2304" width="4.5703125" style="1" customWidth="1"/>
    <col min="2305" max="2305" width="4.7109375" style="1" customWidth="1"/>
    <col min="2306" max="2306" width="5.28515625" style="1" customWidth="1"/>
    <col min="2307" max="2308" width="4.42578125" style="1" customWidth="1"/>
    <col min="2309" max="2309" width="4.5703125" style="1" customWidth="1"/>
    <col min="2310" max="2310" width="4.7109375" style="1" customWidth="1"/>
    <col min="2311" max="2311" width="4.42578125" style="1" customWidth="1"/>
    <col min="2312" max="2312" width="11.5703125" style="1" customWidth="1"/>
    <col min="2313" max="2555" width="9.140625" style="1"/>
    <col min="2556" max="2556" width="21" style="1" customWidth="1"/>
    <col min="2557" max="2557" width="5.140625" style="1" customWidth="1"/>
    <col min="2558" max="2558" width="4" style="1" customWidth="1"/>
    <col min="2559" max="2559" width="4.28515625" style="1" customWidth="1"/>
    <col min="2560" max="2560" width="4.5703125" style="1" customWidth="1"/>
    <col min="2561" max="2561" width="4.7109375" style="1" customWidth="1"/>
    <col min="2562" max="2562" width="5.28515625" style="1" customWidth="1"/>
    <col min="2563" max="2564" width="4.42578125" style="1" customWidth="1"/>
    <col min="2565" max="2565" width="4.5703125" style="1" customWidth="1"/>
    <col min="2566" max="2566" width="4.7109375" style="1" customWidth="1"/>
    <col min="2567" max="2567" width="4.42578125" style="1" customWidth="1"/>
    <col min="2568" max="2568" width="11.5703125" style="1" customWidth="1"/>
    <col min="2569" max="2811" width="9.140625" style="1"/>
    <col min="2812" max="2812" width="21" style="1" customWidth="1"/>
    <col min="2813" max="2813" width="5.140625" style="1" customWidth="1"/>
    <col min="2814" max="2814" width="4" style="1" customWidth="1"/>
    <col min="2815" max="2815" width="4.28515625" style="1" customWidth="1"/>
    <col min="2816" max="2816" width="4.5703125" style="1" customWidth="1"/>
    <col min="2817" max="2817" width="4.7109375" style="1" customWidth="1"/>
    <col min="2818" max="2818" width="5.28515625" style="1" customWidth="1"/>
    <col min="2819" max="2820" width="4.42578125" style="1" customWidth="1"/>
    <col min="2821" max="2821" width="4.5703125" style="1" customWidth="1"/>
    <col min="2822" max="2822" width="4.7109375" style="1" customWidth="1"/>
    <col min="2823" max="2823" width="4.42578125" style="1" customWidth="1"/>
    <col min="2824" max="2824" width="11.5703125" style="1" customWidth="1"/>
    <col min="2825" max="3067" width="9.140625" style="1"/>
    <col min="3068" max="3068" width="21" style="1" customWidth="1"/>
    <col min="3069" max="3069" width="5.140625" style="1" customWidth="1"/>
    <col min="3070" max="3070" width="4" style="1" customWidth="1"/>
    <col min="3071" max="3071" width="4.28515625" style="1" customWidth="1"/>
    <col min="3072" max="3072" width="4.5703125" style="1" customWidth="1"/>
    <col min="3073" max="3073" width="4.7109375" style="1" customWidth="1"/>
    <col min="3074" max="3074" width="5.28515625" style="1" customWidth="1"/>
    <col min="3075" max="3076" width="4.42578125" style="1" customWidth="1"/>
    <col min="3077" max="3077" width="4.5703125" style="1" customWidth="1"/>
    <col min="3078" max="3078" width="4.7109375" style="1" customWidth="1"/>
    <col min="3079" max="3079" width="4.42578125" style="1" customWidth="1"/>
    <col min="3080" max="3080" width="11.5703125" style="1" customWidth="1"/>
    <col min="3081" max="3323" width="9.140625" style="1"/>
    <col min="3324" max="3324" width="21" style="1" customWidth="1"/>
    <col min="3325" max="3325" width="5.140625" style="1" customWidth="1"/>
    <col min="3326" max="3326" width="4" style="1" customWidth="1"/>
    <col min="3327" max="3327" width="4.28515625" style="1" customWidth="1"/>
    <col min="3328" max="3328" width="4.5703125" style="1" customWidth="1"/>
    <col min="3329" max="3329" width="4.7109375" style="1" customWidth="1"/>
    <col min="3330" max="3330" width="5.28515625" style="1" customWidth="1"/>
    <col min="3331" max="3332" width="4.42578125" style="1" customWidth="1"/>
    <col min="3333" max="3333" width="4.5703125" style="1" customWidth="1"/>
    <col min="3334" max="3334" width="4.7109375" style="1" customWidth="1"/>
    <col min="3335" max="3335" width="4.42578125" style="1" customWidth="1"/>
    <col min="3336" max="3336" width="11.5703125" style="1" customWidth="1"/>
    <col min="3337" max="3579" width="9.140625" style="1"/>
    <col min="3580" max="3580" width="21" style="1" customWidth="1"/>
    <col min="3581" max="3581" width="5.140625" style="1" customWidth="1"/>
    <col min="3582" max="3582" width="4" style="1" customWidth="1"/>
    <col min="3583" max="3583" width="4.28515625" style="1" customWidth="1"/>
    <col min="3584" max="3584" width="4.5703125" style="1" customWidth="1"/>
    <col min="3585" max="3585" width="4.7109375" style="1" customWidth="1"/>
    <col min="3586" max="3586" width="5.28515625" style="1" customWidth="1"/>
    <col min="3587" max="3588" width="4.42578125" style="1" customWidth="1"/>
    <col min="3589" max="3589" width="4.5703125" style="1" customWidth="1"/>
    <col min="3590" max="3590" width="4.7109375" style="1" customWidth="1"/>
    <col min="3591" max="3591" width="4.42578125" style="1" customWidth="1"/>
    <col min="3592" max="3592" width="11.5703125" style="1" customWidth="1"/>
    <col min="3593" max="3835" width="9.140625" style="1"/>
    <col min="3836" max="3836" width="21" style="1" customWidth="1"/>
    <col min="3837" max="3837" width="5.140625" style="1" customWidth="1"/>
    <col min="3838" max="3838" width="4" style="1" customWidth="1"/>
    <col min="3839" max="3839" width="4.28515625" style="1" customWidth="1"/>
    <col min="3840" max="3840" width="4.5703125" style="1" customWidth="1"/>
    <col min="3841" max="3841" width="4.7109375" style="1" customWidth="1"/>
    <col min="3842" max="3842" width="5.28515625" style="1" customWidth="1"/>
    <col min="3843" max="3844" width="4.42578125" style="1" customWidth="1"/>
    <col min="3845" max="3845" width="4.5703125" style="1" customWidth="1"/>
    <col min="3846" max="3846" width="4.7109375" style="1" customWidth="1"/>
    <col min="3847" max="3847" width="4.42578125" style="1" customWidth="1"/>
    <col min="3848" max="3848" width="11.5703125" style="1" customWidth="1"/>
    <col min="3849" max="4091" width="9.140625" style="1"/>
    <col min="4092" max="4092" width="21" style="1" customWidth="1"/>
    <col min="4093" max="4093" width="5.140625" style="1" customWidth="1"/>
    <col min="4094" max="4094" width="4" style="1" customWidth="1"/>
    <col min="4095" max="4095" width="4.28515625" style="1" customWidth="1"/>
    <col min="4096" max="4096" width="4.5703125" style="1" customWidth="1"/>
    <col min="4097" max="4097" width="4.7109375" style="1" customWidth="1"/>
    <col min="4098" max="4098" width="5.28515625" style="1" customWidth="1"/>
    <col min="4099" max="4100" width="4.42578125" style="1" customWidth="1"/>
    <col min="4101" max="4101" width="4.5703125" style="1" customWidth="1"/>
    <col min="4102" max="4102" width="4.7109375" style="1" customWidth="1"/>
    <col min="4103" max="4103" width="4.42578125" style="1" customWidth="1"/>
    <col min="4104" max="4104" width="11.5703125" style="1" customWidth="1"/>
    <col min="4105" max="4347" width="9.140625" style="1"/>
    <col min="4348" max="4348" width="21" style="1" customWidth="1"/>
    <col min="4349" max="4349" width="5.140625" style="1" customWidth="1"/>
    <col min="4350" max="4350" width="4" style="1" customWidth="1"/>
    <col min="4351" max="4351" width="4.28515625" style="1" customWidth="1"/>
    <col min="4352" max="4352" width="4.5703125" style="1" customWidth="1"/>
    <col min="4353" max="4353" width="4.7109375" style="1" customWidth="1"/>
    <col min="4354" max="4354" width="5.28515625" style="1" customWidth="1"/>
    <col min="4355" max="4356" width="4.42578125" style="1" customWidth="1"/>
    <col min="4357" max="4357" width="4.5703125" style="1" customWidth="1"/>
    <col min="4358" max="4358" width="4.7109375" style="1" customWidth="1"/>
    <col min="4359" max="4359" width="4.42578125" style="1" customWidth="1"/>
    <col min="4360" max="4360" width="11.5703125" style="1" customWidth="1"/>
    <col min="4361" max="4603" width="9.140625" style="1"/>
    <col min="4604" max="4604" width="21" style="1" customWidth="1"/>
    <col min="4605" max="4605" width="5.140625" style="1" customWidth="1"/>
    <col min="4606" max="4606" width="4" style="1" customWidth="1"/>
    <col min="4607" max="4607" width="4.28515625" style="1" customWidth="1"/>
    <col min="4608" max="4608" width="4.5703125" style="1" customWidth="1"/>
    <col min="4609" max="4609" width="4.7109375" style="1" customWidth="1"/>
    <col min="4610" max="4610" width="5.28515625" style="1" customWidth="1"/>
    <col min="4611" max="4612" width="4.42578125" style="1" customWidth="1"/>
    <col min="4613" max="4613" width="4.5703125" style="1" customWidth="1"/>
    <col min="4614" max="4614" width="4.7109375" style="1" customWidth="1"/>
    <col min="4615" max="4615" width="4.42578125" style="1" customWidth="1"/>
    <col min="4616" max="4616" width="11.5703125" style="1" customWidth="1"/>
    <col min="4617" max="4859" width="9.140625" style="1"/>
    <col min="4860" max="4860" width="21" style="1" customWidth="1"/>
    <col min="4861" max="4861" width="5.140625" style="1" customWidth="1"/>
    <col min="4862" max="4862" width="4" style="1" customWidth="1"/>
    <col min="4863" max="4863" width="4.28515625" style="1" customWidth="1"/>
    <col min="4864" max="4864" width="4.5703125" style="1" customWidth="1"/>
    <col min="4865" max="4865" width="4.7109375" style="1" customWidth="1"/>
    <col min="4866" max="4866" width="5.28515625" style="1" customWidth="1"/>
    <col min="4867" max="4868" width="4.42578125" style="1" customWidth="1"/>
    <col min="4869" max="4869" width="4.5703125" style="1" customWidth="1"/>
    <col min="4870" max="4870" width="4.7109375" style="1" customWidth="1"/>
    <col min="4871" max="4871" width="4.42578125" style="1" customWidth="1"/>
    <col min="4872" max="4872" width="11.5703125" style="1" customWidth="1"/>
    <col min="4873" max="5115" width="9.140625" style="1"/>
    <col min="5116" max="5116" width="21" style="1" customWidth="1"/>
    <col min="5117" max="5117" width="5.140625" style="1" customWidth="1"/>
    <col min="5118" max="5118" width="4" style="1" customWidth="1"/>
    <col min="5119" max="5119" width="4.28515625" style="1" customWidth="1"/>
    <col min="5120" max="5120" width="4.5703125" style="1" customWidth="1"/>
    <col min="5121" max="5121" width="4.7109375" style="1" customWidth="1"/>
    <col min="5122" max="5122" width="5.28515625" style="1" customWidth="1"/>
    <col min="5123" max="5124" width="4.42578125" style="1" customWidth="1"/>
    <col min="5125" max="5125" width="4.5703125" style="1" customWidth="1"/>
    <col min="5126" max="5126" width="4.7109375" style="1" customWidth="1"/>
    <col min="5127" max="5127" width="4.42578125" style="1" customWidth="1"/>
    <col min="5128" max="5128" width="11.5703125" style="1" customWidth="1"/>
    <col min="5129" max="5371" width="9.140625" style="1"/>
    <col min="5372" max="5372" width="21" style="1" customWidth="1"/>
    <col min="5373" max="5373" width="5.140625" style="1" customWidth="1"/>
    <col min="5374" max="5374" width="4" style="1" customWidth="1"/>
    <col min="5375" max="5375" width="4.28515625" style="1" customWidth="1"/>
    <col min="5376" max="5376" width="4.5703125" style="1" customWidth="1"/>
    <col min="5377" max="5377" width="4.7109375" style="1" customWidth="1"/>
    <col min="5378" max="5378" width="5.28515625" style="1" customWidth="1"/>
    <col min="5379" max="5380" width="4.42578125" style="1" customWidth="1"/>
    <col min="5381" max="5381" width="4.5703125" style="1" customWidth="1"/>
    <col min="5382" max="5382" width="4.7109375" style="1" customWidth="1"/>
    <col min="5383" max="5383" width="4.42578125" style="1" customWidth="1"/>
    <col min="5384" max="5384" width="11.5703125" style="1" customWidth="1"/>
    <col min="5385" max="5627" width="9.140625" style="1"/>
    <col min="5628" max="5628" width="21" style="1" customWidth="1"/>
    <col min="5629" max="5629" width="5.140625" style="1" customWidth="1"/>
    <col min="5630" max="5630" width="4" style="1" customWidth="1"/>
    <col min="5631" max="5631" width="4.28515625" style="1" customWidth="1"/>
    <col min="5632" max="5632" width="4.5703125" style="1" customWidth="1"/>
    <col min="5633" max="5633" width="4.7109375" style="1" customWidth="1"/>
    <col min="5634" max="5634" width="5.28515625" style="1" customWidth="1"/>
    <col min="5635" max="5636" width="4.42578125" style="1" customWidth="1"/>
    <col min="5637" max="5637" width="4.5703125" style="1" customWidth="1"/>
    <col min="5638" max="5638" width="4.7109375" style="1" customWidth="1"/>
    <col min="5639" max="5639" width="4.42578125" style="1" customWidth="1"/>
    <col min="5640" max="5640" width="11.5703125" style="1" customWidth="1"/>
    <col min="5641" max="5883" width="9.140625" style="1"/>
    <col min="5884" max="5884" width="21" style="1" customWidth="1"/>
    <col min="5885" max="5885" width="5.140625" style="1" customWidth="1"/>
    <col min="5886" max="5886" width="4" style="1" customWidth="1"/>
    <col min="5887" max="5887" width="4.28515625" style="1" customWidth="1"/>
    <col min="5888" max="5888" width="4.5703125" style="1" customWidth="1"/>
    <col min="5889" max="5889" width="4.7109375" style="1" customWidth="1"/>
    <col min="5890" max="5890" width="5.28515625" style="1" customWidth="1"/>
    <col min="5891" max="5892" width="4.42578125" style="1" customWidth="1"/>
    <col min="5893" max="5893" width="4.5703125" style="1" customWidth="1"/>
    <col min="5894" max="5894" width="4.7109375" style="1" customWidth="1"/>
    <col min="5895" max="5895" width="4.42578125" style="1" customWidth="1"/>
    <col min="5896" max="5896" width="11.5703125" style="1" customWidth="1"/>
    <col min="5897" max="6139" width="9.140625" style="1"/>
    <col min="6140" max="6140" width="21" style="1" customWidth="1"/>
    <col min="6141" max="6141" width="5.140625" style="1" customWidth="1"/>
    <col min="6142" max="6142" width="4" style="1" customWidth="1"/>
    <col min="6143" max="6143" width="4.28515625" style="1" customWidth="1"/>
    <col min="6144" max="6144" width="4.5703125" style="1" customWidth="1"/>
    <col min="6145" max="6145" width="4.7109375" style="1" customWidth="1"/>
    <col min="6146" max="6146" width="5.28515625" style="1" customWidth="1"/>
    <col min="6147" max="6148" width="4.42578125" style="1" customWidth="1"/>
    <col min="6149" max="6149" width="4.5703125" style="1" customWidth="1"/>
    <col min="6150" max="6150" width="4.7109375" style="1" customWidth="1"/>
    <col min="6151" max="6151" width="4.42578125" style="1" customWidth="1"/>
    <col min="6152" max="6152" width="11.5703125" style="1" customWidth="1"/>
    <col min="6153" max="6395" width="9.140625" style="1"/>
    <col min="6396" max="6396" width="21" style="1" customWidth="1"/>
    <col min="6397" max="6397" width="5.140625" style="1" customWidth="1"/>
    <col min="6398" max="6398" width="4" style="1" customWidth="1"/>
    <col min="6399" max="6399" width="4.28515625" style="1" customWidth="1"/>
    <col min="6400" max="6400" width="4.5703125" style="1" customWidth="1"/>
    <col min="6401" max="6401" width="4.7109375" style="1" customWidth="1"/>
    <col min="6402" max="6402" width="5.28515625" style="1" customWidth="1"/>
    <col min="6403" max="6404" width="4.42578125" style="1" customWidth="1"/>
    <col min="6405" max="6405" width="4.5703125" style="1" customWidth="1"/>
    <col min="6406" max="6406" width="4.7109375" style="1" customWidth="1"/>
    <col min="6407" max="6407" width="4.42578125" style="1" customWidth="1"/>
    <col min="6408" max="6408" width="11.5703125" style="1" customWidth="1"/>
    <col min="6409" max="6651" width="9.140625" style="1"/>
    <col min="6652" max="6652" width="21" style="1" customWidth="1"/>
    <col min="6653" max="6653" width="5.140625" style="1" customWidth="1"/>
    <col min="6654" max="6654" width="4" style="1" customWidth="1"/>
    <col min="6655" max="6655" width="4.28515625" style="1" customWidth="1"/>
    <col min="6656" max="6656" width="4.5703125" style="1" customWidth="1"/>
    <col min="6657" max="6657" width="4.7109375" style="1" customWidth="1"/>
    <col min="6658" max="6658" width="5.28515625" style="1" customWidth="1"/>
    <col min="6659" max="6660" width="4.42578125" style="1" customWidth="1"/>
    <col min="6661" max="6661" width="4.5703125" style="1" customWidth="1"/>
    <col min="6662" max="6662" width="4.7109375" style="1" customWidth="1"/>
    <col min="6663" max="6663" width="4.42578125" style="1" customWidth="1"/>
    <col min="6664" max="6664" width="11.5703125" style="1" customWidth="1"/>
    <col min="6665" max="6907" width="9.140625" style="1"/>
    <col min="6908" max="6908" width="21" style="1" customWidth="1"/>
    <col min="6909" max="6909" width="5.140625" style="1" customWidth="1"/>
    <col min="6910" max="6910" width="4" style="1" customWidth="1"/>
    <col min="6911" max="6911" width="4.28515625" style="1" customWidth="1"/>
    <col min="6912" max="6912" width="4.5703125" style="1" customWidth="1"/>
    <col min="6913" max="6913" width="4.7109375" style="1" customWidth="1"/>
    <col min="6914" max="6914" width="5.28515625" style="1" customWidth="1"/>
    <col min="6915" max="6916" width="4.42578125" style="1" customWidth="1"/>
    <col min="6917" max="6917" width="4.5703125" style="1" customWidth="1"/>
    <col min="6918" max="6918" width="4.7109375" style="1" customWidth="1"/>
    <col min="6919" max="6919" width="4.42578125" style="1" customWidth="1"/>
    <col min="6920" max="6920" width="11.5703125" style="1" customWidth="1"/>
    <col min="6921" max="7163" width="9.140625" style="1"/>
    <col min="7164" max="7164" width="21" style="1" customWidth="1"/>
    <col min="7165" max="7165" width="5.140625" style="1" customWidth="1"/>
    <col min="7166" max="7166" width="4" style="1" customWidth="1"/>
    <col min="7167" max="7167" width="4.28515625" style="1" customWidth="1"/>
    <col min="7168" max="7168" width="4.5703125" style="1" customWidth="1"/>
    <col min="7169" max="7169" width="4.7109375" style="1" customWidth="1"/>
    <col min="7170" max="7170" width="5.28515625" style="1" customWidth="1"/>
    <col min="7171" max="7172" width="4.42578125" style="1" customWidth="1"/>
    <col min="7173" max="7173" width="4.5703125" style="1" customWidth="1"/>
    <col min="7174" max="7174" width="4.7109375" style="1" customWidth="1"/>
    <col min="7175" max="7175" width="4.42578125" style="1" customWidth="1"/>
    <col min="7176" max="7176" width="11.5703125" style="1" customWidth="1"/>
    <col min="7177" max="7419" width="9.140625" style="1"/>
    <col min="7420" max="7420" width="21" style="1" customWidth="1"/>
    <col min="7421" max="7421" width="5.140625" style="1" customWidth="1"/>
    <col min="7422" max="7422" width="4" style="1" customWidth="1"/>
    <col min="7423" max="7423" width="4.28515625" style="1" customWidth="1"/>
    <col min="7424" max="7424" width="4.5703125" style="1" customWidth="1"/>
    <col min="7425" max="7425" width="4.7109375" style="1" customWidth="1"/>
    <col min="7426" max="7426" width="5.28515625" style="1" customWidth="1"/>
    <col min="7427" max="7428" width="4.42578125" style="1" customWidth="1"/>
    <col min="7429" max="7429" width="4.5703125" style="1" customWidth="1"/>
    <col min="7430" max="7430" width="4.7109375" style="1" customWidth="1"/>
    <col min="7431" max="7431" width="4.42578125" style="1" customWidth="1"/>
    <col min="7432" max="7432" width="11.5703125" style="1" customWidth="1"/>
    <col min="7433" max="7675" width="9.140625" style="1"/>
    <col min="7676" max="7676" width="21" style="1" customWidth="1"/>
    <col min="7677" max="7677" width="5.140625" style="1" customWidth="1"/>
    <col min="7678" max="7678" width="4" style="1" customWidth="1"/>
    <col min="7679" max="7679" width="4.28515625" style="1" customWidth="1"/>
    <col min="7680" max="7680" width="4.5703125" style="1" customWidth="1"/>
    <col min="7681" max="7681" width="4.7109375" style="1" customWidth="1"/>
    <col min="7682" max="7682" width="5.28515625" style="1" customWidth="1"/>
    <col min="7683" max="7684" width="4.42578125" style="1" customWidth="1"/>
    <col min="7685" max="7685" width="4.5703125" style="1" customWidth="1"/>
    <col min="7686" max="7686" width="4.7109375" style="1" customWidth="1"/>
    <col min="7687" max="7687" width="4.42578125" style="1" customWidth="1"/>
    <col min="7688" max="7688" width="11.5703125" style="1" customWidth="1"/>
    <col min="7689" max="7931" width="9.140625" style="1"/>
    <col min="7932" max="7932" width="21" style="1" customWidth="1"/>
    <col min="7933" max="7933" width="5.140625" style="1" customWidth="1"/>
    <col min="7934" max="7934" width="4" style="1" customWidth="1"/>
    <col min="7935" max="7935" width="4.28515625" style="1" customWidth="1"/>
    <col min="7936" max="7936" width="4.5703125" style="1" customWidth="1"/>
    <col min="7937" max="7937" width="4.7109375" style="1" customWidth="1"/>
    <col min="7938" max="7938" width="5.28515625" style="1" customWidth="1"/>
    <col min="7939" max="7940" width="4.42578125" style="1" customWidth="1"/>
    <col min="7941" max="7941" width="4.5703125" style="1" customWidth="1"/>
    <col min="7942" max="7942" width="4.7109375" style="1" customWidth="1"/>
    <col min="7943" max="7943" width="4.42578125" style="1" customWidth="1"/>
    <col min="7944" max="7944" width="11.5703125" style="1" customWidth="1"/>
    <col min="7945" max="8187" width="9.140625" style="1"/>
    <col min="8188" max="8188" width="21" style="1" customWidth="1"/>
    <col min="8189" max="8189" width="5.140625" style="1" customWidth="1"/>
    <col min="8190" max="8190" width="4" style="1" customWidth="1"/>
    <col min="8191" max="8191" width="4.28515625" style="1" customWidth="1"/>
    <col min="8192" max="8192" width="4.5703125" style="1" customWidth="1"/>
    <col min="8193" max="8193" width="4.7109375" style="1" customWidth="1"/>
    <col min="8194" max="8194" width="5.28515625" style="1" customWidth="1"/>
    <col min="8195" max="8196" width="4.42578125" style="1" customWidth="1"/>
    <col min="8197" max="8197" width="4.5703125" style="1" customWidth="1"/>
    <col min="8198" max="8198" width="4.7109375" style="1" customWidth="1"/>
    <col min="8199" max="8199" width="4.42578125" style="1" customWidth="1"/>
    <col min="8200" max="8200" width="11.5703125" style="1" customWidth="1"/>
    <col min="8201" max="8443" width="9.140625" style="1"/>
    <col min="8444" max="8444" width="21" style="1" customWidth="1"/>
    <col min="8445" max="8445" width="5.140625" style="1" customWidth="1"/>
    <col min="8446" max="8446" width="4" style="1" customWidth="1"/>
    <col min="8447" max="8447" width="4.28515625" style="1" customWidth="1"/>
    <col min="8448" max="8448" width="4.5703125" style="1" customWidth="1"/>
    <col min="8449" max="8449" width="4.7109375" style="1" customWidth="1"/>
    <col min="8450" max="8450" width="5.28515625" style="1" customWidth="1"/>
    <col min="8451" max="8452" width="4.42578125" style="1" customWidth="1"/>
    <col min="8453" max="8453" width="4.5703125" style="1" customWidth="1"/>
    <col min="8454" max="8454" width="4.7109375" style="1" customWidth="1"/>
    <col min="8455" max="8455" width="4.42578125" style="1" customWidth="1"/>
    <col min="8456" max="8456" width="11.5703125" style="1" customWidth="1"/>
    <col min="8457" max="8699" width="9.140625" style="1"/>
    <col min="8700" max="8700" width="21" style="1" customWidth="1"/>
    <col min="8701" max="8701" width="5.140625" style="1" customWidth="1"/>
    <col min="8702" max="8702" width="4" style="1" customWidth="1"/>
    <col min="8703" max="8703" width="4.28515625" style="1" customWidth="1"/>
    <col min="8704" max="8704" width="4.5703125" style="1" customWidth="1"/>
    <col min="8705" max="8705" width="4.7109375" style="1" customWidth="1"/>
    <col min="8706" max="8706" width="5.28515625" style="1" customWidth="1"/>
    <col min="8707" max="8708" width="4.42578125" style="1" customWidth="1"/>
    <col min="8709" max="8709" width="4.5703125" style="1" customWidth="1"/>
    <col min="8710" max="8710" width="4.7109375" style="1" customWidth="1"/>
    <col min="8711" max="8711" width="4.42578125" style="1" customWidth="1"/>
    <col min="8712" max="8712" width="11.5703125" style="1" customWidth="1"/>
    <col min="8713" max="8955" width="9.140625" style="1"/>
    <col min="8956" max="8956" width="21" style="1" customWidth="1"/>
    <col min="8957" max="8957" width="5.140625" style="1" customWidth="1"/>
    <col min="8958" max="8958" width="4" style="1" customWidth="1"/>
    <col min="8959" max="8959" width="4.28515625" style="1" customWidth="1"/>
    <col min="8960" max="8960" width="4.5703125" style="1" customWidth="1"/>
    <col min="8961" max="8961" width="4.7109375" style="1" customWidth="1"/>
    <col min="8962" max="8962" width="5.28515625" style="1" customWidth="1"/>
    <col min="8963" max="8964" width="4.42578125" style="1" customWidth="1"/>
    <col min="8965" max="8965" width="4.5703125" style="1" customWidth="1"/>
    <col min="8966" max="8966" width="4.7109375" style="1" customWidth="1"/>
    <col min="8967" max="8967" width="4.42578125" style="1" customWidth="1"/>
    <col min="8968" max="8968" width="11.5703125" style="1" customWidth="1"/>
    <col min="8969" max="9211" width="9.140625" style="1"/>
    <col min="9212" max="9212" width="21" style="1" customWidth="1"/>
    <col min="9213" max="9213" width="5.140625" style="1" customWidth="1"/>
    <col min="9214" max="9214" width="4" style="1" customWidth="1"/>
    <col min="9215" max="9215" width="4.28515625" style="1" customWidth="1"/>
    <col min="9216" max="9216" width="4.5703125" style="1" customWidth="1"/>
    <col min="9217" max="9217" width="4.7109375" style="1" customWidth="1"/>
    <col min="9218" max="9218" width="5.28515625" style="1" customWidth="1"/>
    <col min="9219" max="9220" width="4.42578125" style="1" customWidth="1"/>
    <col min="9221" max="9221" width="4.5703125" style="1" customWidth="1"/>
    <col min="9222" max="9222" width="4.7109375" style="1" customWidth="1"/>
    <col min="9223" max="9223" width="4.42578125" style="1" customWidth="1"/>
    <col min="9224" max="9224" width="11.5703125" style="1" customWidth="1"/>
    <col min="9225" max="9467" width="9.140625" style="1"/>
    <col min="9468" max="9468" width="21" style="1" customWidth="1"/>
    <col min="9469" max="9469" width="5.140625" style="1" customWidth="1"/>
    <col min="9470" max="9470" width="4" style="1" customWidth="1"/>
    <col min="9471" max="9471" width="4.28515625" style="1" customWidth="1"/>
    <col min="9472" max="9472" width="4.5703125" style="1" customWidth="1"/>
    <col min="9473" max="9473" width="4.7109375" style="1" customWidth="1"/>
    <col min="9474" max="9474" width="5.28515625" style="1" customWidth="1"/>
    <col min="9475" max="9476" width="4.42578125" style="1" customWidth="1"/>
    <col min="9477" max="9477" width="4.5703125" style="1" customWidth="1"/>
    <col min="9478" max="9478" width="4.7109375" style="1" customWidth="1"/>
    <col min="9479" max="9479" width="4.42578125" style="1" customWidth="1"/>
    <col min="9480" max="9480" width="11.5703125" style="1" customWidth="1"/>
    <col min="9481" max="9723" width="9.140625" style="1"/>
    <col min="9724" max="9724" width="21" style="1" customWidth="1"/>
    <col min="9725" max="9725" width="5.140625" style="1" customWidth="1"/>
    <col min="9726" max="9726" width="4" style="1" customWidth="1"/>
    <col min="9727" max="9727" width="4.28515625" style="1" customWidth="1"/>
    <col min="9728" max="9728" width="4.5703125" style="1" customWidth="1"/>
    <col min="9729" max="9729" width="4.7109375" style="1" customWidth="1"/>
    <col min="9730" max="9730" width="5.28515625" style="1" customWidth="1"/>
    <col min="9731" max="9732" width="4.42578125" style="1" customWidth="1"/>
    <col min="9733" max="9733" width="4.5703125" style="1" customWidth="1"/>
    <col min="9734" max="9734" width="4.7109375" style="1" customWidth="1"/>
    <col min="9735" max="9735" width="4.42578125" style="1" customWidth="1"/>
    <col min="9736" max="9736" width="11.5703125" style="1" customWidth="1"/>
    <col min="9737" max="9979" width="9.140625" style="1"/>
    <col min="9980" max="9980" width="21" style="1" customWidth="1"/>
    <col min="9981" max="9981" width="5.140625" style="1" customWidth="1"/>
    <col min="9982" max="9982" width="4" style="1" customWidth="1"/>
    <col min="9983" max="9983" width="4.28515625" style="1" customWidth="1"/>
    <col min="9984" max="9984" width="4.5703125" style="1" customWidth="1"/>
    <col min="9985" max="9985" width="4.7109375" style="1" customWidth="1"/>
    <col min="9986" max="9986" width="5.28515625" style="1" customWidth="1"/>
    <col min="9987" max="9988" width="4.42578125" style="1" customWidth="1"/>
    <col min="9989" max="9989" width="4.5703125" style="1" customWidth="1"/>
    <col min="9990" max="9990" width="4.7109375" style="1" customWidth="1"/>
    <col min="9991" max="9991" width="4.42578125" style="1" customWidth="1"/>
    <col min="9992" max="9992" width="11.5703125" style="1" customWidth="1"/>
    <col min="9993" max="10235" width="9.140625" style="1"/>
    <col min="10236" max="10236" width="21" style="1" customWidth="1"/>
    <col min="10237" max="10237" width="5.140625" style="1" customWidth="1"/>
    <col min="10238" max="10238" width="4" style="1" customWidth="1"/>
    <col min="10239" max="10239" width="4.28515625" style="1" customWidth="1"/>
    <col min="10240" max="10240" width="4.5703125" style="1" customWidth="1"/>
    <col min="10241" max="10241" width="4.7109375" style="1" customWidth="1"/>
    <col min="10242" max="10242" width="5.28515625" style="1" customWidth="1"/>
    <col min="10243" max="10244" width="4.42578125" style="1" customWidth="1"/>
    <col min="10245" max="10245" width="4.5703125" style="1" customWidth="1"/>
    <col min="10246" max="10246" width="4.7109375" style="1" customWidth="1"/>
    <col min="10247" max="10247" width="4.42578125" style="1" customWidth="1"/>
    <col min="10248" max="10248" width="11.5703125" style="1" customWidth="1"/>
    <col min="10249" max="10491" width="9.140625" style="1"/>
    <col min="10492" max="10492" width="21" style="1" customWidth="1"/>
    <col min="10493" max="10493" width="5.140625" style="1" customWidth="1"/>
    <col min="10494" max="10494" width="4" style="1" customWidth="1"/>
    <col min="10495" max="10495" width="4.28515625" style="1" customWidth="1"/>
    <col min="10496" max="10496" width="4.5703125" style="1" customWidth="1"/>
    <col min="10497" max="10497" width="4.7109375" style="1" customWidth="1"/>
    <col min="10498" max="10498" width="5.28515625" style="1" customWidth="1"/>
    <col min="10499" max="10500" width="4.42578125" style="1" customWidth="1"/>
    <col min="10501" max="10501" width="4.5703125" style="1" customWidth="1"/>
    <col min="10502" max="10502" width="4.7109375" style="1" customWidth="1"/>
    <col min="10503" max="10503" width="4.42578125" style="1" customWidth="1"/>
    <col min="10504" max="10504" width="11.5703125" style="1" customWidth="1"/>
    <col min="10505" max="10747" width="9.140625" style="1"/>
    <col min="10748" max="10748" width="21" style="1" customWidth="1"/>
    <col min="10749" max="10749" width="5.140625" style="1" customWidth="1"/>
    <col min="10750" max="10750" width="4" style="1" customWidth="1"/>
    <col min="10751" max="10751" width="4.28515625" style="1" customWidth="1"/>
    <col min="10752" max="10752" width="4.5703125" style="1" customWidth="1"/>
    <col min="10753" max="10753" width="4.7109375" style="1" customWidth="1"/>
    <col min="10754" max="10754" width="5.28515625" style="1" customWidth="1"/>
    <col min="10755" max="10756" width="4.42578125" style="1" customWidth="1"/>
    <col min="10757" max="10757" width="4.5703125" style="1" customWidth="1"/>
    <col min="10758" max="10758" width="4.7109375" style="1" customWidth="1"/>
    <col min="10759" max="10759" width="4.42578125" style="1" customWidth="1"/>
    <col min="10760" max="10760" width="11.5703125" style="1" customWidth="1"/>
    <col min="10761" max="11003" width="9.140625" style="1"/>
    <col min="11004" max="11004" width="21" style="1" customWidth="1"/>
    <col min="11005" max="11005" width="5.140625" style="1" customWidth="1"/>
    <col min="11006" max="11006" width="4" style="1" customWidth="1"/>
    <col min="11007" max="11007" width="4.28515625" style="1" customWidth="1"/>
    <col min="11008" max="11008" width="4.5703125" style="1" customWidth="1"/>
    <col min="11009" max="11009" width="4.7109375" style="1" customWidth="1"/>
    <col min="11010" max="11010" width="5.28515625" style="1" customWidth="1"/>
    <col min="11011" max="11012" width="4.42578125" style="1" customWidth="1"/>
    <col min="11013" max="11013" width="4.5703125" style="1" customWidth="1"/>
    <col min="11014" max="11014" width="4.7109375" style="1" customWidth="1"/>
    <col min="11015" max="11015" width="4.42578125" style="1" customWidth="1"/>
    <col min="11016" max="11016" width="11.5703125" style="1" customWidth="1"/>
    <col min="11017" max="11259" width="9.140625" style="1"/>
    <col min="11260" max="11260" width="21" style="1" customWidth="1"/>
    <col min="11261" max="11261" width="5.140625" style="1" customWidth="1"/>
    <col min="11262" max="11262" width="4" style="1" customWidth="1"/>
    <col min="11263" max="11263" width="4.28515625" style="1" customWidth="1"/>
    <col min="11264" max="11264" width="4.5703125" style="1" customWidth="1"/>
    <col min="11265" max="11265" width="4.7109375" style="1" customWidth="1"/>
    <col min="11266" max="11266" width="5.28515625" style="1" customWidth="1"/>
    <col min="11267" max="11268" width="4.42578125" style="1" customWidth="1"/>
    <col min="11269" max="11269" width="4.5703125" style="1" customWidth="1"/>
    <col min="11270" max="11270" width="4.7109375" style="1" customWidth="1"/>
    <col min="11271" max="11271" width="4.42578125" style="1" customWidth="1"/>
    <col min="11272" max="11272" width="11.5703125" style="1" customWidth="1"/>
    <col min="11273" max="11515" width="9.140625" style="1"/>
    <col min="11516" max="11516" width="21" style="1" customWidth="1"/>
    <col min="11517" max="11517" width="5.140625" style="1" customWidth="1"/>
    <col min="11518" max="11518" width="4" style="1" customWidth="1"/>
    <col min="11519" max="11519" width="4.28515625" style="1" customWidth="1"/>
    <col min="11520" max="11520" width="4.5703125" style="1" customWidth="1"/>
    <col min="11521" max="11521" width="4.7109375" style="1" customWidth="1"/>
    <col min="11522" max="11522" width="5.28515625" style="1" customWidth="1"/>
    <col min="11523" max="11524" width="4.42578125" style="1" customWidth="1"/>
    <col min="11525" max="11525" width="4.5703125" style="1" customWidth="1"/>
    <col min="11526" max="11526" width="4.7109375" style="1" customWidth="1"/>
    <col min="11527" max="11527" width="4.42578125" style="1" customWidth="1"/>
    <col min="11528" max="11528" width="11.5703125" style="1" customWidth="1"/>
    <col min="11529" max="11771" width="9.140625" style="1"/>
    <col min="11772" max="11772" width="21" style="1" customWidth="1"/>
    <col min="11773" max="11773" width="5.140625" style="1" customWidth="1"/>
    <col min="11774" max="11774" width="4" style="1" customWidth="1"/>
    <col min="11775" max="11775" width="4.28515625" style="1" customWidth="1"/>
    <col min="11776" max="11776" width="4.5703125" style="1" customWidth="1"/>
    <col min="11777" max="11777" width="4.7109375" style="1" customWidth="1"/>
    <col min="11778" max="11778" width="5.28515625" style="1" customWidth="1"/>
    <col min="11779" max="11780" width="4.42578125" style="1" customWidth="1"/>
    <col min="11781" max="11781" width="4.5703125" style="1" customWidth="1"/>
    <col min="11782" max="11782" width="4.7109375" style="1" customWidth="1"/>
    <col min="11783" max="11783" width="4.42578125" style="1" customWidth="1"/>
    <col min="11784" max="11784" width="11.5703125" style="1" customWidth="1"/>
    <col min="11785" max="12027" width="9.140625" style="1"/>
    <col min="12028" max="12028" width="21" style="1" customWidth="1"/>
    <col min="12029" max="12029" width="5.140625" style="1" customWidth="1"/>
    <col min="12030" max="12030" width="4" style="1" customWidth="1"/>
    <col min="12031" max="12031" width="4.28515625" style="1" customWidth="1"/>
    <col min="12032" max="12032" width="4.5703125" style="1" customWidth="1"/>
    <col min="12033" max="12033" width="4.7109375" style="1" customWidth="1"/>
    <col min="12034" max="12034" width="5.28515625" style="1" customWidth="1"/>
    <col min="12035" max="12036" width="4.42578125" style="1" customWidth="1"/>
    <col min="12037" max="12037" width="4.5703125" style="1" customWidth="1"/>
    <col min="12038" max="12038" width="4.7109375" style="1" customWidth="1"/>
    <col min="12039" max="12039" width="4.42578125" style="1" customWidth="1"/>
    <col min="12040" max="12040" width="11.5703125" style="1" customWidth="1"/>
    <col min="12041" max="12283" width="9.140625" style="1"/>
    <col min="12284" max="12284" width="21" style="1" customWidth="1"/>
    <col min="12285" max="12285" width="5.140625" style="1" customWidth="1"/>
    <col min="12286" max="12286" width="4" style="1" customWidth="1"/>
    <col min="12287" max="12287" width="4.28515625" style="1" customWidth="1"/>
    <col min="12288" max="12288" width="4.5703125" style="1" customWidth="1"/>
    <col min="12289" max="12289" width="4.7109375" style="1" customWidth="1"/>
    <col min="12290" max="12290" width="5.28515625" style="1" customWidth="1"/>
    <col min="12291" max="12292" width="4.42578125" style="1" customWidth="1"/>
    <col min="12293" max="12293" width="4.5703125" style="1" customWidth="1"/>
    <col min="12294" max="12294" width="4.7109375" style="1" customWidth="1"/>
    <col min="12295" max="12295" width="4.42578125" style="1" customWidth="1"/>
    <col min="12296" max="12296" width="11.5703125" style="1" customWidth="1"/>
    <col min="12297" max="12539" width="9.140625" style="1"/>
    <col min="12540" max="12540" width="21" style="1" customWidth="1"/>
    <col min="12541" max="12541" width="5.140625" style="1" customWidth="1"/>
    <col min="12542" max="12542" width="4" style="1" customWidth="1"/>
    <col min="12543" max="12543" width="4.28515625" style="1" customWidth="1"/>
    <col min="12544" max="12544" width="4.5703125" style="1" customWidth="1"/>
    <col min="12545" max="12545" width="4.7109375" style="1" customWidth="1"/>
    <col min="12546" max="12546" width="5.28515625" style="1" customWidth="1"/>
    <col min="12547" max="12548" width="4.42578125" style="1" customWidth="1"/>
    <col min="12549" max="12549" width="4.5703125" style="1" customWidth="1"/>
    <col min="12550" max="12550" width="4.7109375" style="1" customWidth="1"/>
    <col min="12551" max="12551" width="4.42578125" style="1" customWidth="1"/>
    <col min="12552" max="12552" width="11.5703125" style="1" customWidth="1"/>
    <col min="12553" max="12795" width="9.140625" style="1"/>
    <col min="12796" max="12796" width="21" style="1" customWidth="1"/>
    <col min="12797" max="12797" width="5.140625" style="1" customWidth="1"/>
    <col min="12798" max="12798" width="4" style="1" customWidth="1"/>
    <col min="12799" max="12799" width="4.28515625" style="1" customWidth="1"/>
    <col min="12800" max="12800" width="4.5703125" style="1" customWidth="1"/>
    <col min="12801" max="12801" width="4.7109375" style="1" customWidth="1"/>
    <col min="12802" max="12802" width="5.28515625" style="1" customWidth="1"/>
    <col min="12803" max="12804" width="4.42578125" style="1" customWidth="1"/>
    <col min="12805" max="12805" width="4.5703125" style="1" customWidth="1"/>
    <col min="12806" max="12806" width="4.7109375" style="1" customWidth="1"/>
    <col min="12807" max="12807" width="4.42578125" style="1" customWidth="1"/>
    <col min="12808" max="12808" width="11.5703125" style="1" customWidth="1"/>
    <col min="12809" max="13051" width="9.140625" style="1"/>
    <col min="13052" max="13052" width="21" style="1" customWidth="1"/>
    <col min="13053" max="13053" width="5.140625" style="1" customWidth="1"/>
    <col min="13054" max="13054" width="4" style="1" customWidth="1"/>
    <col min="13055" max="13055" width="4.28515625" style="1" customWidth="1"/>
    <col min="13056" max="13056" width="4.5703125" style="1" customWidth="1"/>
    <col min="13057" max="13057" width="4.7109375" style="1" customWidth="1"/>
    <col min="13058" max="13058" width="5.28515625" style="1" customWidth="1"/>
    <col min="13059" max="13060" width="4.42578125" style="1" customWidth="1"/>
    <col min="13061" max="13061" width="4.5703125" style="1" customWidth="1"/>
    <col min="13062" max="13062" width="4.7109375" style="1" customWidth="1"/>
    <col min="13063" max="13063" width="4.42578125" style="1" customWidth="1"/>
    <col min="13064" max="13064" width="11.5703125" style="1" customWidth="1"/>
    <col min="13065" max="13307" width="9.140625" style="1"/>
    <col min="13308" max="13308" width="21" style="1" customWidth="1"/>
    <col min="13309" max="13309" width="5.140625" style="1" customWidth="1"/>
    <col min="13310" max="13310" width="4" style="1" customWidth="1"/>
    <col min="13311" max="13311" width="4.28515625" style="1" customWidth="1"/>
    <col min="13312" max="13312" width="4.5703125" style="1" customWidth="1"/>
    <col min="13313" max="13313" width="4.7109375" style="1" customWidth="1"/>
    <col min="13314" max="13314" width="5.28515625" style="1" customWidth="1"/>
    <col min="13315" max="13316" width="4.42578125" style="1" customWidth="1"/>
    <col min="13317" max="13317" width="4.5703125" style="1" customWidth="1"/>
    <col min="13318" max="13318" width="4.7109375" style="1" customWidth="1"/>
    <col min="13319" max="13319" width="4.42578125" style="1" customWidth="1"/>
    <col min="13320" max="13320" width="11.5703125" style="1" customWidth="1"/>
    <col min="13321" max="13563" width="9.140625" style="1"/>
    <col min="13564" max="13564" width="21" style="1" customWidth="1"/>
    <col min="13565" max="13565" width="5.140625" style="1" customWidth="1"/>
    <col min="13566" max="13566" width="4" style="1" customWidth="1"/>
    <col min="13567" max="13567" width="4.28515625" style="1" customWidth="1"/>
    <col min="13568" max="13568" width="4.5703125" style="1" customWidth="1"/>
    <col min="13569" max="13569" width="4.7109375" style="1" customWidth="1"/>
    <col min="13570" max="13570" width="5.28515625" style="1" customWidth="1"/>
    <col min="13571" max="13572" width="4.42578125" style="1" customWidth="1"/>
    <col min="13573" max="13573" width="4.5703125" style="1" customWidth="1"/>
    <col min="13574" max="13574" width="4.7109375" style="1" customWidth="1"/>
    <col min="13575" max="13575" width="4.42578125" style="1" customWidth="1"/>
    <col min="13576" max="13576" width="11.5703125" style="1" customWidth="1"/>
    <col min="13577" max="13819" width="9.140625" style="1"/>
    <col min="13820" max="13820" width="21" style="1" customWidth="1"/>
    <col min="13821" max="13821" width="5.140625" style="1" customWidth="1"/>
    <col min="13822" max="13822" width="4" style="1" customWidth="1"/>
    <col min="13823" max="13823" width="4.28515625" style="1" customWidth="1"/>
    <col min="13824" max="13824" width="4.5703125" style="1" customWidth="1"/>
    <col min="13825" max="13825" width="4.7109375" style="1" customWidth="1"/>
    <col min="13826" max="13826" width="5.28515625" style="1" customWidth="1"/>
    <col min="13827" max="13828" width="4.42578125" style="1" customWidth="1"/>
    <col min="13829" max="13829" width="4.5703125" style="1" customWidth="1"/>
    <col min="13830" max="13830" width="4.7109375" style="1" customWidth="1"/>
    <col min="13831" max="13831" width="4.42578125" style="1" customWidth="1"/>
    <col min="13832" max="13832" width="11.5703125" style="1" customWidth="1"/>
    <col min="13833" max="14075" width="9.140625" style="1"/>
    <col min="14076" max="14076" width="21" style="1" customWidth="1"/>
    <col min="14077" max="14077" width="5.140625" style="1" customWidth="1"/>
    <col min="14078" max="14078" width="4" style="1" customWidth="1"/>
    <col min="14079" max="14079" width="4.28515625" style="1" customWidth="1"/>
    <col min="14080" max="14080" width="4.5703125" style="1" customWidth="1"/>
    <col min="14081" max="14081" width="4.7109375" style="1" customWidth="1"/>
    <col min="14082" max="14082" width="5.28515625" style="1" customWidth="1"/>
    <col min="14083" max="14084" width="4.42578125" style="1" customWidth="1"/>
    <col min="14085" max="14085" width="4.5703125" style="1" customWidth="1"/>
    <col min="14086" max="14086" width="4.7109375" style="1" customWidth="1"/>
    <col min="14087" max="14087" width="4.42578125" style="1" customWidth="1"/>
    <col min="14088" max="14088" width="11.5703125" style="1" customWidth="1"/>
    <col min="14089" max="14331" width="9.140625" style="1"/>
    <col min="14332" max="14332" width="21" style="1" customWidth="1"/>
    <col min="14333" max="14333" width="5.140625" style="1" customWidth="1"/>
    <col min="14334" max="14334" width="4" style="1" customWidth="1"/>
    <col min="14335" max="14335" width="4.28515625" style="1" customWidth="1"/>
    <col min="14336" max="14336" width="4.5703125" style="1" customWidth="1"/>
    <col min="14337" max="14337" width="4.7109375" style="1" customWidth="1"/>
    <col min="14338" max="14338" width="5.28515625" style="1" customWidth="1"/>
    <col min="14339" max="14340" width="4.42578125" style="1" customWidth="1"/>
    <col min="14341" max="14341" width="4.5703125" style="1" customWidth="1"/>
    <col min="14342" max="14342" width="4.7109375" style="1" customWidth="1"/>
    <col min="14343" max="14343" width="4.42578125" style="1" customWidth="1"/>
    <col min="14344" max="14344" width="11.5703125" style="1" customWidth="1"/>
    <col min="14345" max="14587" width="9.140625" style="1"/>
    <col min="14588" max="14588" width="21" style="1" customWidth="1"/>
    <col min="14589" max="14589" width="5.140625" style="1" customWidth="1"/>
    <col min="14590" max="14590" width="4" style="1" customWidth="1"/>
    <col min="14591" max="14591" width="4.28515625" style="1" customWidth="1"/>
    <col min="14592" max="14592" width="4.5703125" style="1" customWidth="1"/>
    <col min="14593" max="14593" width="4.7109375" style="1" customWidth="1"/>
    <col min="14594" max="14594" width="5.28515625" style="1" customWidth="1"/>
    <col min="14595" max="14596" width="4.42578125" style="1" customWidth="1"/>
    <col min="14597" max="14597" width="4.5703125" style="1" customWidth="1"/>
    <col min="14598" max="14598" width="4.7109375" style="1" customWidth="1"/>
    <col min="14599" max="14599" width="4.42578125" style="1" customWidth="1"/>
    <col min="14600" max="14600" width="11.5703125" style="1" customWidth="1"/>
    <col min="14601" max="14843" width="9.140625" style="1"/>
    <col min="14844" max="14844" width="21" style="1" customWidth="1"/>
    <col min="14845" max="14845" width="5.140625" style="1" customWidth="1"/>
    <col min="14846" max="14846" width="4" style="1" customWidth="1"/>
    <col min="14847" max="14847" width="4.28515625" style="1" customWidth="1"/>
    <col min="14848" max="14848" width="4.5703125" style="1" customWidth="1"/>
    <col min="14849" max="14849" width="4.7109375" style="1" customWidth="1"/>
    <col min="14850" max="14850" width="5.28515625" style="1" customWidth="1"/>
    <col min="14851" max="14852" width="4.42578125" style="1" customWidth="1"/>
    <col min="14853" max="14853" width="4.5703125" style="1" customWidth="1"/>
    <col min="14854" max="14854" width="4.7109375" style="1" customWidth="1"/>
    <col min="14855" max="14855" width="4.42578125" style="1" customWidth="1"/>
    <col min="14856" max="14856" width="11.5703125" style="1" customWidth="1"/>
    <col min="14857" max="15099" width="9.140625" style="1"/>
    <col min="15100" max="15100" width="21" style="1" customWidth="1"/>
    <col min="15101" max="15101" width="5.140625" style="1" customWidth="1"/>
    <col min="15102" max="15102" width="4" style="1" customWidth="1"/>
    <col min="15103" max="15103" width="4.28515625" style="1" customWidth="1"/>
    <col min="15104" max="15104" width="4.5703125" style="1" customWidth="1"/>
    <col min="15105" max="15105" width="4.7109375" style="1" customWidth="1"/>
    <col min="15106" max="15106" width="5.28515625" style="1" customWidth="1"/>
    <col min="15107" max="15108" width="4.42578125" style="1" customWidth="1"/>
    <col min="15109" max="15109" width="4.5703125" style="1" customWidth="1"/>
    <col min="15110" max="15110" width="4.7109375" style="1" customWidth="1"/>
    <col min="15111" max="15111" width="4.42578125" style="1" customWidth="1"/>
    <col min="15112" max="15112" width="11.5703125" style="1" customWidth="1"/>
    <col min="15113" max="15355" width="9.140625" style="1"/>
    <col min="15356" max="15356" width="21" style="1" customWidth="1"/>
    <col min="15357" max="15357" width="5.140625" style="1" customWidth="1"/>
    <col min="15358" max="15358" width="4" style="1" customWidth="1"/>
    <col min="15359" max="15359" width="4.28515625" style="1" customWidth="1"/>
    <col min="15360" max="15360" width="4.5703125" style="1" customWidth="1"/>
    <col min="15361" max="15361" width="4.7109375" style="1" customWidth="1"/>
    <col min="15362" max="15362" width="5.28515625" style="1" customWidth="1"/>
    <col min="15363" max="15364" width="4.42578125" style="1" customWidth="1"/>
    <col min="15365" max="15365" width="4.5703125" style="1" customWidth="1"/>
    <col min="15366" max="15366" width="4.7109375" style="1" customWidth="1"/>
    <col min="15367" max="15367" width="4.42578125" style="1" customWidth="1"/>
    <col min="15368" max="15368" width="11.5703125" style="1" customWidth="1"/>
    <col min="15369" max="15611" width="9.140625" style="1"/>
    <col min="15612" max="15612" width="21" style="1" customWidth="1"/>
    <col min="15613" max="15613" width="5.140625" style="1" customWidth="1"/>
    <col min="15614" max="15614" width="4" style="1" customWidth="1"/>
    <col min="15615" max="15615" width="4.28515625" style="1" customWidth="1"/>
    <col min="15616" max="15616" width="4.5703125" style="1" customWidth="1"/>
    <col min="15617" max="15617" width="4.7109375" style="1" customWidth="1"/>
    <col min="15618" max="15618" width="5.28515625" style="1" customWidth="1"/>
    <col min="15619" max="15620" width="4.42578125" style="1" customWidth="1"/>
    <col min="15621" max="15621" width="4.5703125" style="1" customWidth="1"/>
    <col min="15622" max="15622" width="4.7109375" style="1" customWidth="1"/>
    <col min="15623" max="15623" width="4.42578125" style="1" customWidth="1"/>
    <col min="15624" max="15624" width="11.5703125" style="1" customWidth="1"/>
    <col min="15625" max="15867" width="9.140625" style="1"/>
    <col min="15868" max="15868" width="21" style="1" customWidth="1"/>
    <col min="15869" max="15869" width="5.140625" style="1" customWidth="1"/>
    <col min="15870" max="15870" width="4" style="1" customWidth="1"/>
    <col min="15871" max="15871" width="4.28515625" style="1" customWidth="1"/>
    <col min="15872" max="15872" width="4.5703125" style="1" customWidth="1"/>
    <col min="15873" max="15873" width="4.7109375" style="1" customWidth="1"/>
    <col min="15874" max="15874" width="5.28515625" style="1" customWidth="1"/>
    <col min="15875" max="15876" width="4.42578125" style="1" customWidth="1"/>
    <col min="15877" max="15877" width="4.5703125" style="1" customWidth="1"/>
    <col min="15878" max="15878" width="4.7109375" style="1" customWidth="1"/>
    <col min="15879" max="15879" width="4.42578125" style="1" customWidth="1"/>
    <col min="15880" max="15880" width="11.5703125" style="1" customWidth="1"/>
    <col min="15881" max="16123" width="9.140625" style="1"/>
    <col min="16124" max="16124" width="21" style="1" customWidth="1"/>
    <col min="16125" max="16125" width="5.140625" style="1" customWidth="1"/>
    <col min="16126" max="16126" width="4" style="1" customWidth="1"/>
    <col min="16127" max="16127" width="4.28515625" style="1" customWidth="1"/>
    <col min="16128" max="16128" width="4.5703125" style="1" customWidth="1"/>
    <col min="16129" max="16129" width="4.7109375" style="1" customWidth="1"/>
    <col min="16130" max="16130" width="5.28515625" style="1" customWidth="1"/>
    <col min="16131" max="16132" width="4.42578125" style="1" customWidth="1"/>
    <col min="16133" max="16133" width="4.5703125" style="1" customWidth="1"/>
    <col min="16134" max="16134" width="4.7109375" style="1" customWidth="1"/>
    <col min="16135" max="16135" width="4.42578125" style="1" customWidth="1"/>
    <col min="16136" max="16136" width="11.5703125" style="1" customWidth="1"/>
    <col min="16137" max="16384" width="9.140625" style="1"/>
  </cols>
  <sheetData>
    <row r="1" spans="1:8" ht="17.25" customHeight="1" x14ac:dyDescent="0.25">
      <c r="A1" s="348" t="s">
        <v>0</v>
      </c>
      <c r="B1" s="348"/>
      <c r="C1" s="348"/>
      <c r="D1" s="348"/>
      <c r="E1" s="348"/>
      <c r="F1" s="348"/>
      <c r="G1" s="348"/>
      <c r="H1" s="348"/>
    </row>
    <row r="2" spans="1:8" ht="18.75" customHeight="1" x14ac:dyDescent="0.25">
      <c r="A2" s="349" t="s">
        <v>1</v>
      </c>
      <c r="B2" s="303"/>
      <c r="C2" s="303"/>
      <c r="D2" s="303"/>
      <c r="E2" s="303"/>
      <c r="F2" s="303"/>
      <c r="G2" s="313"/>
      <c r="H2" s="350"/>
    </row>
    <row r="3" spans="1:8" s="20" customFormat="1" ht="10.5" customHeight="1" x14ac:dyDescent="0.25">
      <c r="A3" s="307" t="s">
        <v>2</v>
      </c>
      <c r="B3" s="317" t="s">
        <v>160</v>
      </c>
      <c r="C3" s="317"/>
      <c r="D3" s="317"/>
      <c r="E3" s="317"/>
      <c r="F3" s="317"/>
      <c r="G3" s="307" t="s">
        <v>4</v>
      </c>
      <c r="H3" s="323" t="s">
        <v>5</v>
      </c>
    </row>
    <row r="4" spans="1:8" s="20" customFormat="1" ht="18.75" customHeight="1" x14ac:dyDescent="0.25">
      <c r="A4" s="308"/>
      <c r="B4" s="2" t="s">
        <v>6</v>
      </c>
      <c r="C4" s="3" t="s">
        <v>120</v>
      </c>
      <c r="D4" s="3" t="s">
        <v>121</v>
      </c>
      <c r="E4" s="3" t="s">
        <v>9</v>
      </c>
      <c r="F4" s="125" t="s">
        <v>10</v>
      </c>
      <c r="G4" s="308"/>
      <c r="H4" s="324"/>
    </row>
    <row r="5" spans="1:8" x14ac:dyDescent="0.25">
      <c r="A5" s="309" t="s">
        <v>204</v>
      </c>
      <c r="B5" s="310"/>
      <c r="C5" s="311"/>
      <c r="D5" s="311"/>
      <c r="E5" s="311"/>
      <c r="F5" s="311"/>
      <c r="G5" s="310"/>
      <c r="H5" s="312"/>
    </row>
    <row r="6" spans="1:8" ht="14.25" customHeight="1" x14ac:dyDescent="0.25">
      <c r="A6" s="4" t="s">
        <v>27</v>
      </c>
      <c r="B6" s="126" t="s">
        <v>164</v>
      </c>
      <c r="C6" s="37">
        <v>2</v>
      </c>
      <c r="D6" s="37">
        <v>6.59</v>
      </c>
      <c r="E6" s="37">
        <v>10.45</v>
      </c>
      <c r="F6" s="37">
        <v>108.33</v>
      </c>
      <c r="G6" s="7" t="s">
        <v>29</v>
      </c>
      <c r="H6" s="8" t="s">
        <v>30</v>
      </c>
    </row>
    <row r="7" spans="1:8" ht="22.5" customHeight="1" x14ac:dyDescent="0.25">
      <c r="A7" s="4" t="s">
        <v>31</v>
      </c>
      <c r="B7" s="15">
        <v>100</v>
      </c>
      <c r="C7" s="15">
        <v>12</v>
      </c>
      <c r="D7" s="15">
        <v>22</v>
      </c>
      <c r="E7" s="15">
        <v>0</v>
      </c>
      <c r="F7" s="15">
        <v>246</v>
      </c>
      <c r="G7" s="15" t="s">
        <v>32</v>
      </c>
      <c r="H7" s="78" t="s">
        <v>33</v>
      </c>
    </row>
    <row r="8" spans="1:8" ht="13.5" customHeight="1" x14ac:dyDescent="0.25">
      <c r="A8" s="4" t="s">
        <v>34</v>
      </c>
      <c r="B8" s="15">
        <v>180</v>
      </c>
      <c r="C8" s="7">
        <v>6.62</v>
      </c>
      <c r="D8" s="7">
        <v>5.42</v>
      </c>
      <c r="E8" s="7">
        <v>31.73</v>
      </c>
      <c r="F8" s="7">
        <v>202.14</v>
      </c>
      <c r="G8" s="10" t="s">
        <v>35</v>
      </c>
      <c r="H8" s="55" t="s">
        <v>36</v>
      </c>
    </row>
    <row r="9" spans="1:8" x14ac:dyDescent="0.25">
      <c r="A9" s="4" t="s">
        <v>39</v>
      </c>
      <c r="B9" s="15">
        <v>200</v>
      </c>
      <c r="C9" s="7">
        <v>0.15</v>
      </c>
      <c r="D9" s="7">
        <v>0.06</v>
      </c>
      <c r="E9" s="7">
        <v>20.65</v>
      </c>
      <c r="F9" s="7">
        <v>82.9</v>
      </c>
      <c r="G9" s="7" t="s">
        <v>40</v>
      </c>
      <c r="H9" s="78" t="s">
        <v>41</v>
      </c>
    </row>
    <row r="10" spans="1:8" x14ac:dyDescent="0.25">
      <c r="A10" s="14" t="s">
        <v>42</v>
      </c>
      <c r="B10" s="7">
        <v>20</v>
      </c>
      <c r="C10" s="15">
        <v>1.3</v>
      </c>
      <c r="D10" s="15">
        <v>0.2</v>
      </c>
      <c r="E10" s="15">
        <v>8.6</v>
      </c>
      <c r="F10" s="15">
        <v>43</v>
      </c>
      <c r="G10" s="7" t="s">
        <v>43</v>
      </c>
      <c r="H10" s="55" t="s">
        <v>44</v>
      </c>
    </row>
    <row r="11" spans="1:8" x14ac:dyDescent="0.25">
      <c r="A11" s="16" t="s">
        <v>25</v>
      </c>
      <c r="B11" s="17"/>
      <c r="C11" s="18">
        <f>SUM(C6:C10)</f>
        <v>22.07</v>
      </c>
      <c r="D11" s="18">
        <f>SUM(D6:D10)</f>
        <v>34.270000000000003</v>
      </c>
      <c r="E11" s="18">
        <f>SUM(E6:E10)</f>
        <v>71.429999999999993</v>
      </c>
      <c r="F11" s="18">
        <f>SUM(F6:F10)</f>
        <v>682.37</v>
      </c>
      <c r="G11" s="17"/>
      <c r="H11" s="55"/>
    </row>
    <row r="12" spans="1:8" x14ac:dyDescent="0.25">
      <c r="A12" s="302" t="s">
        <v>205</v>
      </c>
      <c r="B12" s="303"/>
      <c r="C12" s="303"/>
      <c r="D12" s="303"/>
      <c r="E12" s="303"/>
      <c r="F12" s="303"/>
      <c r="G12" s="303"/>
      <c r="H12" s="304"/>
    </row>
    <row r="13" spans="1:8" ht="12.75" customHeight="1" x14ac:dyDescent="0.2">
      <c r="A13" s="8" t="s">
        <v>166</v>
      </c>
      <c r="B13" s="9">
        <v>60</v>
      </c>
      <c r="C13" s="7">
        <v>5.86</v>
      </c>
      <c r="D13" s="7">
        <v>6.96</v>
      </c>
      <c r="E13" s="7">
        <v>17.54</v>
      </c>
      <c r="F13" s="7">
        <v>158.41</v>
      </c>
      <c r="G13" s="10" t="s">
        <v>167</v>
      </c>
      <c r="H13" s="54" t="s">
        <v>168</v>
      </c>
    </row>
    <row r="14" spans="1:8" ht="10.5" customHeight="1" x14ac:dyDescent="0.25">
      <c r="A14" s="8" t="s">
        <v>22</v>
      </c>
      <c r="B14" s="12" t="s">
        <v>23</v>
      </c>
      <c r="C14" s="12">
        <v>7.0000000000000007E-2</v>
      </c>
      <c r="D14" s="12">
        <v>0.02</v>
      </c>
      <c r="E14" s="12">
        <v>15</v>
      </c>
      <c r="F14" s="12">
        <v>60</v>
      </c>
      <c r="G14" s="12">
        <v>685</v>
      </c>
      <c r="H14" s="94" t="s">
        <v>24</v>
      </c>
    </row>
    <row r="15" spans="1:8" s="20" customFormat="1" x14ac:dyDescent="0.25">
      <c r="A15" s="16" t="s">
        <v>25</v>
      </c>
      <c r="B15" s="17"/>
      <c r="C15" s="18">
        <f>SUM(C13:C14)</f>
        <v>5.9300000000000006</v>
      </c>
      <c r="D15" s="18">
        <f>SUM(D13:D14)</f>
        <v>6.9799999999999995</v>
      </c>
      <c r="E15" s="18">
        <f>SUM(E13:E14)</f>
        <v>32.54</v>
      </c>
      <c r="F15" s="18">
        <f>SUM(F13:F14)</f>
        <v>218.41</v>
      </c>
      <c r="G15" s="17"/>
      <c r="H15" s="55"/>
    </row>
    <row r="16" spans="1:8" s="20" customFormat="1" x14ac:dyDescent="0.25">
      <c r="A16" s="16" t="s">
        <v>47</v>
      </c>
      <c r="B16" s="17"/>
      <c r="C16" s="18">
        <f>SUM(C11,C15)</f>
        <v>28</v>
      </c>
      <c r="D16" s="18">
        <f t="shared" ref="D16:F16" si="0">SUM(D11,D15)</f>
        <v>41.25</v>
      </c>
      <c r="E16" s="18">
        <f t="shared" si="0"/>
        <v>103.97</v>
      </c>
      <c r="F16" s="18">
        <f t="shared" si="0"/>
        <v>900.78</v>
      </c>
      <c r="G16" s="17"/>
      <c r="H16" s="55"/>
    </row>
    <row r="17" spans="1:8" ht="17.25" customHeight="1" x14ac:dyDescent="0.25">
      <c r="A17" s="349" t="s">
        <v>48</v>
      </c>
      <c r="B17" s="303"/>
      <c r="C17" s="303"/>
      <c r="D17" s="303"/>
      <c r="E17" s="303"/>
      <c r="F17" s="303"/>
      <c r="G17" s="313"/>
      <c r="H17" s="350"/>
    </row>
    <row r="18" spans="1:8" s="20" customFormat="1" ht="10.5" customHeight="1" x14ac:dyDescent="0.25">
      <c r="A18" s="307" t="s">
        <v>2</v>
      </c>
      <c r="B18" s="317" t="s">
        <v>160</v>
      </c>
      <c r="C18" s="317"/>
      <c r="D18" s="317"/>
      <c r="E18" s="317"/>
      <c r="F18" s="317"/>
      <c r="G18" s="307" t="s">
        <v>4</v>
      </c>
      <c r="H18" s="323" t="s">
        <v>5</v>
      </c>
    </row>
    <row r="19" spans="1:8" s="20" customFormat="1" ht="18.75" customHeight="1" x14ac:dyDescent="0.25">
      <c r="A19" s="308"/>
      <c r="B19" s="2" t="s">
        <v>6</v>
      </c>
      <c r="C19" s="3" t="s">
        <v>120</v>
      </c>
      <c r="D19" s="3" t="s">
        <v>121</v>
      </c>
      <c r="E19" s="3" t="s">
        <v>9</v>
      </c>
      <c r="F19" s="125" t="s">
        <v>10</v>
      </c>
      <c r="G19" s="308"/>
      <c r="H19" s="324"/>
    </row>
    <row r="20" spans="1:8" x14ac:dyDescent="0.25">
      <c r="A20" s="309" t="s">
        <v>204</v>
      </c>
      <c r="B20" s="310"/>
      <c r="C20" s="311"/>
      <c r="D20" s="311"/>
      <c r="E20" s="311"/>
      <c r="F20" s="311"/>
      <c r="G20" s="310"/>
      <c r="H20" s="312"/>
    </row>
    <row r="21" spans="1:8" ht="12" customHeight="1" x14ac:dyDescent="0.25">
      <c r="A21" s="4" t="s">
        <v>57</v>
      </c>
      <c r="B21" s="7" t="s">
        <v>171</v>
      </c>
      <c r="C21" s="7">
        <v>2.46</v>
      </c>
      <c r="D21" s="7">
        <v>6.95</v>
      </c>
      <c r="E21" s="7">
        <v>8.6999999999999993</v>
      </c>
      <c r="F21" s="7">
        <v>107.28</v>
      </c>
      <c r="G21" s="7" t="s">
        <v>59</v>
      </c>
      <c r="H21" s="78" t="s">
        <v>60</v>
      </c>
    </row>
    <row r="22" spans="1:8" ht="11.25" customHeight="1" x14ac:dyDescent="0.25">
      <c r="A22" s="27" t="s">
        <v>61</v>
      </c>
      <c r="B22" s="15">
        <v>100</v>
      </c>
      <c r="C22" s="7">
        <v>17.2</v>
      </c>
      <c r="D22" s="7">
        <v>13.94</v>
      </c>
      <c r="E22" s="7">
        <v>9.91</v>
      </c>
      <c r="F22" s="7">
        <v>233.23</v>
      </c>
      <c r="G22" s="7" t="s">
        <v>62</v>
      </c>
      <c r="H22" s="78" t="s">
        <v>63</v>
      </c>
    </row>
    <row r="23" spans="1:8" ht="12.75" customHeight="1" x14ac:dyDescent="0.25">
      <c r="A23" s="14" t="s">
        <v>64</v>
      </c>
      <c r="B23" s="12">
        <v>180</v>
      </c>
      <c r="C23" s="12">
        <v>10.32</v>
      </c>
      <c r="D23" s="12">
        <v>7.31</v>
      </c>
      <c r="E23" s="12">
        <v>46.37</v>
      </c>
      <c r="F23" s="12">
        <v>292.5</v>
      </c>
      <c r="G23" s="12" t="s">
        <v>65</v>
      </c>
      <c r="H23" s="100" t="s">
        <v>66</v>
      </c>
    </row>
    <row r="24" spans="1:8" ht="15" customHeight="1" x14ac:dyDescent="0.25">
      <c r="A24" s="8" t="s">
        <v>22</v>
      </c>
      <c r="B24" s="12" t="s">
        <v>23</v>
      </c>
      <c r="C24" s="12">
        <v>7.0000000000000007E-2</v>
      </c>
      <c r="D24" s="12">
        <v>0.02</v>
      </c>
      <c r="E24" s="12">
        <v>15</v>
      </c>
      <c r="F24" s="12">
        <v>60</v>
      </c>
      <c r="G24" s="12">
        <v>685</v>
      </c>
      <c r="H24" s="34" t="s">
        <v>24</v>
      </c>
    </row>
    <row r="25" spans="1:8" x14ac:dyDescent="0.25">
      <c r="A25" s="14" t="s">
        <v>42</v>
      </c>
      <c r="B25" s="7">
        <v>20</v>
      </c>
      <c r="C25" s="15">
        <v>1.3</v>
      </c>
      <c r="D25" s="15">
        <v>0.2</v>
      </c>
      <c r="E25" s="15">
        <v>8.6</v>
      </c>
      <c r="F25" s="15">
        <v>43</v>
      </c>
      <c r="G25" s="7" t="s">
        <v>43</v>
      </c>
      <c r="H25" s="55" t="s">
        <v>44</v>
      </c>
    </row>
    <row r="26" spans="1:8" x14ac:dyDescent="0.25">
      <c r="A26" s="16" t="s">
        <v>25</v>
      </c>
      <c r="B26" s="33"/>
      <c r="C26" s="26">
        <f>SUM(C21:C25)</f>
        <v>31.35</v>
      </c>
      <c r="D26" s="26">
        <f>SUM(D21:D25)</f>
        <v>28.419999999999998</v>
      </c>
      <c r="E26" s="26">
        <f>SUM(E21:E25)</f>
        <v>88.579999999999984</v>
      </c>
      <c r="F26" s="26">
        <f>SUM(F21:F25)</f>
        <v>736.01</v>
      </c>
      <c r="G26" s="17"/>
      <c r="H26" s="55"/>
    </row>
    <row r="27" spans="1:8" x14ac:dyDescent="0.25">
      <c r="A27" s="302" t="s">
        <v>205</v>
      </c>
      <c r="B27" s="303"/>
      <c r="C27" s="303"/>
      <c r="D27" s="303"/>
      <c r="E27" s="303"/>
      <c r="F27" s="303"/>
      <c r="G27" s="303"/>
      <c r="H27" s="304"/>
    </row>
    <row r="28" spans="1:8" x14ac:dyDescent="0.25">
      <c r="A28" s="8" t="s">
        <v>126</v>
      </c>
      <c r="B28" s="5">
        <v>60</v>
      </c>
      <c r="C28" s="24">
        <v>7.65</v>
      </c>
      <c r="D28" s="24">
        <v>8.48</v>
      </c>
      <c r="E28" s="24">
        <v>22.58</v>
      </c>
      <c r="F28" s="24">
        <v>199.8</v>
      </c>
      <c r="G28" s="25" t="s">
        <v>127</v>
      </c>
      <c r="H28" s="55" t="s">
        <v>128</v>
      </c>
    </row>
    <row r="29" spans="1:8" ht="12" customHeight="1" x14ac:dyDescent="0.25">
      <c r="A29" s="23" t="s">
        <v>54</v>
      </c>
      <c r="B29" s="7" t="s">
        <v>55</v>
      </c>
      <c r="C29" s="15">
        <v>0.13</v>
      </c>
      <c r="D29" s="15">
        <v>0.02</v>
      </c>
      <c r="E29" s="15">
        <v>15.2</v>
      </c>
      <c r="F29" s="15">
        <v>62</v>
      </c>
      <c r="G29" s="12">
        <v>686</v>
      </c>
      <c r="H29" s="47" t="s">
        <v>56</v>
      </c>
    </row>
    <row r="30" spans="1:8" s="20" customFormat="1" x14ac:dyDescent="0.25">
      <c r="A30" s="16" t="s">
        <v>25</v>
      </c>
      <c r="B30" s="17"/>
      <c r="C30" s="18">
        <f>SUM(C28:C29)</f>
        <v>7.78</v>
      </c>
      <c r="D30" s="18">
        <f>SUM(D28:D29)</f>
        <v>8.5</v>
      </c>
      <c r="E30" s="18">
        <f>SUM(E28:E29)</f>
        <v>37.78</v>
      </c>
      <c r="F30" s="18">
        <f>SUM(F28:F29)</f>
        <v>261.8</v>
      </c>
      <c r="G30" s="17"/>
      <c r="H30" s="55"/>
    </row>
    <row r="31" spans="1:8" s="20" customFormat="1" x14ac:dyDescent="0.25">
      <c r="A31" s="16" t="s">
        <v>47</v>
      </c>
      <c r="B31" s="17"/>
      <c r="C31" s="18">
        <f>SUM(C26,C30)</f>
        <v>39.130000000000003</v>
      </c>
      <c r="D31" s="18">
        <f t="shared" ref="D31:F31" si="1">SUM(D26,D30)</f>
        <v>36.92</v>
      </c>
      <c r="E31" s="18">
        <f t="shared" si="1"/>
        <v>126.35999999999999</v>
      </c>
      <c r="F31" s="18">
        <f t="shared" si="1"/>
        <v>997.81</v>
      </c>
      <c r="G31" s="17"/>
      <c r="H31" s="55"/>
    </row>
    <row r="32" spans="1:8" ht="16.5" customHeight="1" x14ac:dyDescent="0.25">
      <c r="A32" s="302" t="s">
        <v>70</v>
      </c>
      <c r="B32" s="303"/>
      <c r="C32" s="303"/>
      <c r="D32" s="303"/>
      <c r="E32" s="303"/>
      <c r="F32" s="303"/>
      <c r="G32" s="303"/>
      <c r="H32" s="304"/>
    </row>
    <row r="33" spans="1:8" s="20" customFormat="1" ht="10.5" customHeight="1" x14ac:dyDescent="0.25">
      <c r="A33" s="307" t="s">
        <v>2</v>
      </c>
      <c r="B33" s="317" t="s">
        <v>160</v>
      </c>
      <c r="C33" s="317"/>
      <c r="D33" s="317"/>
      <c r="E33" s="317"/>
      <c r="F33" s="317"/>
      <c r="G33" s="307" t="s">
        <v>4</v>
      </c>
      <c r="H33" s="323" t="s">
        <v>5</v>
      </c>
    </row>
    <row r="34" spans="1:8" s="20" customFormat="1" ht="18.75" customHeight="1" x14ac:dyDescent="0.25">
      <c r="A34" s="308"/>
      <c r="B34" s="2" t="s">
        <v>6</v>
      </c>
      <c r="C34" s="3" t="s">
        <v>120</v>
      </c>
      <c r="D34" s="3" t="s">
        <v>121</v>
      </c>
      <c r="E34" s="3" t="s">
        <v>9</v>
      </c>
      <c r="F34" s="125" t="s">
        <v>10</v>
      </c>
      <c r="G34" s="308"/>
      <c r="H34" s="324"/>
    </row>
    <row r="35" spans="1:8" x14ac:dyDescent="0.25">
      <c r="A35" s="309" t="s">
        <v>204</v>
      </c>
      <c r="B35" s="310"/>
      <c r="C35" s="311"/>
      <c r="D35" s="311"/>
      <c r="E35" s="311"/>
      <c r="F35" s="311"/>
      <c r="G35" s="310"/>
      <c r="H35" s="312"/>
    </row>
    <row r="36" spans="1:8" ht="24" customHeight="1" x14ac:dyDescent="0.25">
      <c r="A36" s="14" t="s">
        <v>76</v>
      </c>
      <c r="B36" s="15" t="s">
        <v>164</v>
      </c>
      <c r="C36" s="7">
        <v>1.51</v>
      </c>
      <c r="D36" s="7">
        <v>6.39</v>
      </c>
      <c r="E36" s="7">
        <v>7.99</v>
      </c>
      <c r="F36" s="7">
        <v>94.43</v>
      </c>
      <c r="G36" s="7" t="s">
        <v>77</v>
      </c>
      <c r="H36" s="78" t="s">
        <v>78</v>
      </c>
    </row>
    <row r="37" spans="1:8" ht="12" customHeight="1" x14ac:dyDescent="0.25">
      <c r="A37" s="34" t="s">
        <v>79</v>
      </c>
      <c r="B37" s="15">
        <v>100</v>
      </c>
      <c r="C37" s="7">
        <v>16.32</v>
      </c>
      <c r="D37" s="7">
        <v>12.3</v>
      </c>
      <c r="E37" s="7">
        <v>14.38</v>
      </c>
      <c r="F37" s="7">
        <v>242.41</v>
      </c>
      <c r="G37" s="7" t="s">
        <v>80</v>
      </c>
      <c r="H37" s="78" t="s">
        <v>81</v>
      </c>
    </row>
    <row r="38" spans="1:8" ht="12.75" customHeight="1" x14ac:dyDescent="0.25">
      <c r="A38" s="8" t="s">
        <v>82</v>
      </c>
      <c r="B38" s="22">
        <v>180</v>
      </c>
      <c r="C38" s="13">
        <v>4.38</v>
      </c>
      <c r="D38" s="13">
        <v>6.44</v>
      </c>
      <c r="E38" s="13">
        <v>44.02</v>
      </c>
      <c r="F38" s="13">
        <v>251.64</v>
      </c>
      <c r="G38" s="35" t="s">
        <v>83</v>
      </c>
      <c r="H38" s="81" t="s">
        <v>84</v>
      </c>
    </row>
    <row r="39" spans="1:8" ht="15" customHeight="1" x14ac:dyDescent="0.25">
      <c r="A39" s="23" t="s">
        <v>54</v>
      </c>
      <c r="B39" s="7" t="s">
        <v>55</v>
      </c>
      <c r="C39" s="15">
        <v>0.13</v>
      </c>
      <c r="D39" s="15">
        <v>0.02</v>
      </c>
      <c r="E39" s="15">
        <v>15.2</v>
      </c>
      <c r="F39" s="15">
        <v>62</v>
      </c>
      <c r="G39" s="12">
        <v>686</v>
      </c>
      <c r="H39" s="47" t="s">
        <v>56</v>
      </c>
    </row>
    <row r="40" spans="1:8" x14ac:dyDescent="0.25">
      <c r="A40" s="14" t="s">
        <v>42</v>
      </c>
      <c r="B40" s="7">
        <v>20</v>
      </c>
      <c r="C40" s="15">
        <v>1.3</v>
      </c>
      <c r="D40" s="15">
        <v>0.2</v>
      </c>
      <c r="E40" s="15">
        <v>8.6</v>
      </c>
      <c r="F40" s="15">
        <v>43</v>
      </c>
      <c r="G40" s="7" t="s">
        <v>43</v>
      </c>
      <c r="H40" s="55" t="s">
        <v>44</v>
      </c>
    </row>
    <row r="41" spans="1:8" x14ac:dyDescent="0.25">
      <c r="A41" s="16" t="s">
        <v>25</v>
      </c>
      <c r="B41" s="127"/>
      <c r="C41" s="128">
        <f>SUM(C36:C40)</f>
        <v>23.64</v>
      </c>
      <c r="D41" s="128">
        <f>SUM(D36:D40)</f>
        <v>25.35</v>
      </c>
      <c r="E41" s="128">
        <f>SUM(E36:E40)</f>
        <v>90.19</v>
      </c>
      <c r="F41" s="128">
        <f>SUM(F36:F40)</f>
        <v>693.48</v>
      </c>
      <c r="G41" s="33"/>
      <c r="H41" s="55"/>
    </row>
    <row r="42" spans="1:8" x14ac:dyDescent="0.25">
      <c r="A42" s="302" t="s">
        <v>205</v>
      </c>
      <c r="B42" s="303"/>
      <c r="C42" s="303"/>
      <c r="D42" s="303"/>
      <c r="E42" s="303"/>
      <c r="F42" s="303"/>
      <c r="G42" s="303"/>
      <c r="H42" s="304"/>
    </row>
    <row r="43" spans="1:8" ht="13.5" customHeight="1" x14ac:dyDescent="0.2">
      <c r="A43" s="4" t="s">
        <v>172</v>
      </c>
      <c r="B43" s="7">
        <v>50</v>
      </c>
      <c r="C43" s="7">
        <v>3.05</v>
      </c>
      <c r="D43" s="7">
        <v>9.2200000000000006</v>
      </c>
      <c r="E43" s="7">
        <v>28.71</v>
      </c>
      <c r="F43" s="7">
        <v>210</v>
      </c>
      <c r="G43" s="7">
        <v>446</v>
      </c>
      <c r="H43" s="11" t="s">
        <v>173</v>
      </c>
    </row>
    <row r="44" spans="1:8" ht="12" customHeight="1" x14ac:dyDescent="0.25">
      <c r="A44" s="8" t="s">
        <v>22</v>
      </c>
      <c r="B44" s="12" t="s">
        <v>23</v>
      </c>
      <c r="C44" s="12">
        <v>7.0000000000000007E-2</v>
      </c>
      <c r="D44" s="12">
        <v>0.02</v>
      </c>
      <c r="E44" s="12">
        <v>15</v>
      </c>
      <c r="F44" s="12">
        <v>60</v>
      </c>
      <c r="G44" s="12">
        <v>685</v>
      </c>
      <c r="H44" s="34" t="s">
        <v>24</v>
      </c>
    </row>
    <row r="45" spans="1:8" s="20" customFormat="1" x14ac:dyDescent="0.25">
      <c r="A45" s="16" t="s">
        <v>25</v>
      </c>
      <c r="B45" s="17"/>
      <c r="C45" s="18">
        <f>SUM(C43:C44)</f>
        <v>3.1199999999999997</v>
      </c>
      <c r="D45" s="18">
        <f>SUM(D43:D44)</f>
        <v>9.24</v>
      </c>
      <c r="E45" s="18">
        <f>SUM(E43:E44)</f>
        <v>43.71</v>
      </c>
      <c r="F45" s="18">
        <f>SUM(F43:F44)</f>
        <v>270</v>
      </c>
      <c r="G45" s="17"/>
      <c r="H45" s="55"/>
    </row>
    <row r="46" spans="1:8" s="20" customFormat="1" x14ac:dyDescent="0.25">
      <c r="A46" s="16" t="s">
        <v>47</v>
      </c>
      <c r="B46" s="17"/>
      <c r="C46" s="18">
        <f>SUM(C41,C45)</f>
        <v>26.76</v>
      </c>
      <c r="D46" s="18">
        <f t="shared" ref="D46:F46" si="2">SUM(D41,D45)</f>
        <v>34.590000000000003</v>
      </c>
      <c r="E46" s="18">
        <f t="shared" si="2"/>
        <v>133.9</v>
      </c>
      <c r="F46" s="18">
        <f t="shared" si="2"/>
        <v>963.48</v>
      </c>
      <c r="G46" s="17"/>
      <c r="H46" s="55"/>
    </row>
    <row r="47" spans="1:8" ht="15.75" customHeight="1" x14ac:dyDescent="0.25">
      <c r="A47" s="349" t="s">
        <v>88</v>
      </c>
      <c r="B47" s="303"/>
      <c r="C47" s="303"/>
      <c r="D47" s="303"/>
      <c r="E47" s="303"/>
      <c r="F47" s="303"/>
      <c r="G47" s="313"/>
      <c r="H47" s="350"/>
    </row>
    <row r="48" spans="1:8" s="20" customFormat="1" ht="10.5" customHeight="1" x14ac:dyDescent="0.25">
      <c r="A48" s="307" t="s">
        <v>2</v>
      </c>
      <c r="B48" s="317" t="s">
        <v>160</v>
      </c>
      <c r="C48" s="317"/>
      <c r="D48" s="317"/>
      <c r="E48" s="317"/>
      <c r="F48" s="317"/>
      <c r="G48" s="307" t="s">
        <v>4</v>
      </c>
      <c r="H48" s="323" t="s">
        <v>5</v>
      </c>
    </row>
    <row r="49" spans="1:8" s="20" customFormat="1" ht="18.75" customHeight="1" x14ac:dyDescent="0.25">
      <c r="A49" s="308"/>
      <c r="B49" s="2" t="s">
        <v>6</v>
      </c>
      <c r="C49" s="3" t="s">
        <v>120</v>
      </c>
      <c r="D49" s="3" t="s">
        <v>121</v>
      </c>
      <c r="E49" s="3" t="s">
        <v>9</v>
      </c>
      <c r="F49" s="125" t="s">
        <v>10</v>
      </c>
      <c r="G49" s="308"/>
      <c r="H49" s="324"/>
    </row>
    <row r="50" spans="1:8" x14ac:dyDescent="0.25">
      <c r="A50" s="309" t="s">
        <v>204</v>
      </c>
      <c r="B50" s="310"/>
      <c r="C50" s="311"/>
      <c r="D50" s="311"/>
      <c r="E50" s="311"/>
      <c r="F50" s="311"/>
      <c r="G50" s="310"/>
      <c r="H50" s="312"/>
    </row>
    <row r="51" spans="1:8" ht="13.5" customHeight="1" x14ac:dyDescent="0.25">
      <c r="A51" s="4" t="s">
        <v>241</v>
      </c>
      <c r="B51" s="28">
        <v>250</v>
      </c>
      <c r="C51" s="15">
        <v>5.49</v>
      </c>
      <c r="D51" s="15">
        <v>5.27</v>
      </c>
      <c r="E51" s="15">
        <v>16.54</v>
      </c>
      <c r="F51" s="15">
        <v>148.25</v>
      </c>
      <c r="G51" s="15" t="s">
        <v>242</v>
      </c>
      <c r="H51" s="4" t="s">
        <v>243</v>
      </c>
    </row>
    <row r="52" spans="1:8" ht="12.75" customHeight="1" x14ac:dyDescent="0.25">
      <c r="A52" s="4" t="s">
        <v>244</v>
      </c>
      <c r="B52" s="7">
        <v>100</v>
      </c>
      <c r="C52" s="13">
        <v>11.63</v>
      </c>
      <c r="D52" s="13">
        <v>14.08</v>
      </c>
      <c r="E52" s="13">
        <v>10.08</v>
      </c>
      <c r="F52" s="13">
        <v>230.1</v>
      </c>
      <c r="G52" s="15" t="s">
        <v>245</v>
      </c>
      <c r="H52" s="4" t="s">
        <v>246</v>
      </c>
    </row>
    <row r="53" spans="1:8" x14ac:dyDescent="0.25">
      <c r="A53" s="8" t="s">
        <v>97</v>
      </c>
      <c r="B53" s="12">
        <v>180</v>
      </c>
      <c r="C53" s="12">
        <v>3.68</v>
      </c>
      <c r="D53" s="12">
        <v>5.76</v>
      </c>
      <c r="E53" s="12">
        <v>24.53</v>
      </c>
      <c r="F53" s="12">
        <v>164.7</v>
      </c>
      <c r="G53" s="15">
        <v>312</v>
      </c>
      <c r="H53" s="78" t="s">
        <v>98</v>
      </c>
    </row>
    <row r="54" spans="1:8" ht="12" customHeight="1" x14ac:dyDescent="0.25">
      <c r="A54" s="8" t="s">
        <v>22</v>
      </c>
      <c r="B54" s="12" t="s">
        <v>23</v>
      </c>
      <c r="C54" s="12">
        <v>7.0000000000000007E-2</v>
      </c>
      <c r="D54" s="12">
        <v>0.02</v>
      </c>
      <c r="E54" s="12">
        <v>15</v>
      </c>
      <c r="F54" s="12">
        <v>60</v>
      </c>
      <c r="G54" s="12">
        <v>685</v>
      </c>
      <c r="H54" s="34" t="s">
        <v>24</v>
      </c>
    </row>
    <row r="55" spans="1:8" x14ac:dyDescent="0.25">
      <c r="A55" s="14" t="s">
        <v>42</v>
      </c>
      <c r="B55" s="7">
        <v>20</v>
      </c>
      <c r="C55" s="15">
        <v>1.3</v>
      </c>
      <c r="D55" s="15">
        <v>0.2</v>
      </c>
      <c r="E55" s="15">
        <v>8.6</v>
      </c>
      <c r="F55" s="15">
        <v>43</v>
      </c>
      <c r="G55" s="7" t="s">
        <v>43</v>
      </c>
      <c r="H55" s="55" t="s">
        <v>44</v>
      </c>
    </row>
    <row r="56" spans="1:8" x14ac:dyDescent="0.25">
      <c r="A56" s="16" t="s">
        <v>25</v>
      </c>
      <c r="B56" s="17"/>
      <c r="C56" s="18">
        <f>SUM(C51:C55)</f>
        <v>22.17</v>
      </c>
      <c r="D56" s="18">
        <f>SUM(D51:D55)</f>
        <v>25.33</v>
      </c>
      <c r="E56" s="18">
        <f>SUM(E51:E55)</f>
        <v>74.75</v>
      </c>
      <c r="F56" s="18">
        <f>SUM(F51:F55)</f>
        <v>646.04999999999995</v>
      </c>
      <c r="G56" s="17"/>
      <c r="H56" s="55"/>
    </row>
    <row r="57" spans="1:8" x14ac:dyDescent="0.25">
      <c r="A57" s="302" t="s">
        <v>205</v>
      </c>
      <c r="B57" s="303"/>
      <c r="C57" s="303"/>
      <c r="D57" s="303"/>
      <c r="E57" s="303"/>
      <c r="F57" s="303"/>
      <c r="G57" s="303"/>
      <c r="H57" s="304"/>
    </row>
    <row r="58" spans="1:8" ht="12.75" customHeight="1" x14ac:dyDescent="0.2">
      <c r="A58" s="4" t="s">
        <v>210</v>
      </c>
      <c r="B58" s="7">
        <v>60</v>
      </c>
      <c r="C58" s="7">
        <v>7.38</v>
      </c>
      <c r="D58" s="7">
        <v>4.38</v>
      </c>
      <c r="E58" s="7">
        <v>23.34</v>
      </c>
      <c r="F58" s="7">
        <v>161.6</v>
      </c>
      <c r="G58" s="7">
        <v>410</v>
      </c>
      <c r="H58" s="11" t="s">
        <v>211</v>
      </c>
    </row>
    <row r="59" spans="1:8" ht="15" customHeight="1" x14ac:dyDescent="0.25">
      <c r="A59" s="23" t="s">
        <v>54</v>
      </c>
      <c r="B59" s="7" t="s">
        <v>55</v>
      </c>
      <c r="C59" s="15">
        <v>0.13</v>
      </c>
      <c r="D59" s="15">
        <v>0.02</v>
      </c>
      <c r="E59" s="15">
        <v>15.2</v>
      </c>
      <c r="F59" s="15">
        <v>62</v>
      </c>
      <c r="G59" s="12">
        <v>686</v>
      </c>
      <c r="H59" s="47" t="s">
        <v>56</v>
      </c>
    </row>
    <row r="60" spans="1:8" s="20" customFormat="1" x14ac:dyDescent="0.25">
      <c r="A60" s="16" t="s">
        <v>25</v>
      </c>
      <c r="B60" s="17"/>
      <c r="C60" s="18">
        <f>SUM(C58:C59)</f>
        <v>7.51</v>
      </c>
      <c r="D60" s="18">
        <f>SUM(D58:D59)</f>
        <v>4.3999999999999995</v>
      </c>
      <c r="E60" s="18">
        <f>SUM(E58:E59)</f>
        <v>38.54</v>
      </c>
      <c r="F60" s="18">
        <f>SUM(F58:F59)</f>
        <v>223.6</v>
      </c>
      <c r="G60" s="17"/>
      <c r="H60" s="55"/>
    </row>
    <row r="61" spans="1:8" s="20" customFormat="1" x14ac:dyDescent="0.25">
      <c r="A61" s="16" t="s">
        <v>47</v>
      </c>
      <c r="B61" s="17"/>
      <c r="C61" s="18">
        <f>SUM(C56,C60)</f>
        <v>29.68</v>
      </c>
      <c r="D61" s="18">
        <f t="shared" ref="D61:F61" si="3">SUM(D56,D60)</f>
        <v>29.729999999999997</v>
      </c>
      <c r="E61" s="18">
        <f t="shared" si="3"/>
        <v>113.28999999999999</v>
      </c>
      <c r="F61" s="18">
        <f t="shared" si="3"/>
        <v>869.65</v>
      </c>
      <c r="G61" s="17"/>
      <c r="H61" s="55"/>
    </row>
    <row r="62" spans="1:8" ht="17.25" customHeight="1" x14ac:dyDescent="0.25">
      <c r="A62" s="317" t="s">
        <v>105</v>
      </c>
      <c r="B62" s="317"/>
      <c r="C62" s="317"/>
      <c r="D62" s="317"/>
      <c r="E62" s="317"/>
      <c r="F62" s="317"/>
      <c r="G62" s="317"/>
      <c r="H62" s="317"/>
    </row>
    <row r="63" spans="1:8" s="20" customFormat="1" ht="10.5" customHeight="1" x14ac:dyDescent="0.25">
      <c r="A63" s="307" t="s">
        <v>2</v>
      </c>
      <c r="B63" s="317" t="s">
        <v>160</v>
      </c>
      <c r="C63" s="317"/>
      <c r="D63" s="317"/>
      <c r="E63" s="317"/>
      <c r="F63" s="317"/>
      <c r="G63" s="307" t="s">
        <v>4</v>
      </c>
      <c r="H63" s="323" t="s">
        <v>5</v>
      </c>
    </row>
    <row r="64" spans="1:8" s="20" customFormat="1" ht="18.75" customHeight="1" x14ac:dyDescent="0.25">
      <c r="A64" s="308"/>
      <c r="B64" s="2" t="s">
        <v>6</v>
      </c>
      <c r="C64" s="3" t="s">
        <v>120</v>
      </c>
      <c r="D64" s="3" t="s">
        <v>121</v>
      </c>
      <c r="E64" s="3" t="s">
        <v>9</v>
      </c>
      <c r="F64" s="125" t="s">
        <v>10</v>
      </c>
      <c r="G64" s="308"/>
      <c r="H64" s="324"/>
    </row>
    <row r="65" spans="1:8" x14ac:dyDescent="0.25">
      <c r="A65" s="309" t="s">
        <v>204</v>
      </c>
      <c r="B65" s="310"/>
      <c r="C65" s="311"/>
      <c r="D65" s="311"/>
      <c r="E65" s="311"/>
      <c r="F65" s="311"/>
      <c r="G65" s="310"/>
      <c r="H65" s="312"/>
    </row>
    <row r="66" spans="1:8" ht="24.75" customHeight="1" x14ac:dyDescent="0.25">
      <c r="A66" s="4" t="s">
        <v>110</v>
      </c>
      <c r="B66" s="129" t="s">
        <v>164</v>
      </c>
      <c r="C66" s="37">
        <v>1.74</v>
      </c>
      <c r="D66" s="37">
        <v>6.33</v>
      </c>
      <c r="E66" s="37">
        <v>11.16</v>
      </c>
      <c r="F66" s="37">
        <v>111.14</v>
      </c>
      <c r="G66" s="32" t="s">
        <v>111</v>
      </c>
      <c r="H66" s="112" t="s">
        <v>112</v>
      </c>
    </row>
    <row r="67" spans="1:8" ht="23.25" customHeight="1" x14ac:dyDescent="0.25">
      <c r="A67" s="4" t="s">
        <v>31</v>
      </c>
      <c r="B67" s="15">
        <v>100</v>
      </c>
      <c r="C67" s="15">
        <v>12</v>
      </c>
      <c r="D67" s="15">
        <v>22</v>
      </c>
      <c r="E67" s="15">
        <v>0</v>
      </c>
      <c r="F67" s="15">
        <v>246</v>
      </c>
      <c r="G67" s="15" t="s">
        <v>32</v>
      </c>
      <c r="H67" s="78" t="s">
        <v>33</v>
      </c>
    </row>
    <row r="68" spans="1:8" x14ac:dyDescent="0.25">
      <c r="A68" s="4" t="s">
        <v>116</v>
      </c>
      <c r="B68" s="15">
        <v>180</v>
      </c>
      <c r="C68" s="7">
        <v>6.62</v>
      </c>
      <c r="D68" s="7">
        <v>5.42</v>
      </c>
      <c r="E68" s="7">
        <v>31.73</v>
      </c>
      <c r="F68" s="7">
        <v>202.14</v>
      </c>
      <c r="G68" s="10" t="s">
        <v>35</v>
      </c>
      <c r="H68" s="55" t="s">
        <v>36</v>
      </c>
    </row>
    <row r="69" spans="1:8" x14ac:dyDescent="0.25">
      <c r="A69" s="23" t="s">
        <v>117</v>
      </c>
      <c r="B69" s="12">
        <v>200</v>
      </c>
      <c r="C69" s="39">
        <v>0.6</v>
      </c>
      <c r="D69" s="39">
        <v>0.4</v>
      </c>
      <c r="E69" s="39">
        <v>32.6</v>
      </c>
      <c r="F69" s="39">
        <v>136.4</v>
      </c>
      <c r="G69" s="12">
        <v>389</v>
      </c>
      <c r="H69" s="130" t="s">
        <v>118</v>
      </c>
    </row>
    <row r="70" spans="1:8" x14ac:dyDescent="0.25">
      <c r="A70" s="14" t="s">
        <v>42</v>
      </c>
      <c r="B70" s="7">
        <v>20</v>
      </c>
      <c r="C70" s="15">
        <v>1.3</v>
      </c>
      <c r="D70" s="15">
        <v>0.2</v>
      </c>
      <c r="E70" s="15">
        <v>8.6</v>
      </c>
      <c r="F70" s="15">
        <v>43</v>
      </c>
      <c r="G70" s="7" t="s">
        <v>43</v>
      </c>
      <c r="H70" s="55" t="s">
        <v>44</v>
      </c>
    </row>
    <row r="71" spans="1:8" x14ac:dyDescent="0.25">
      <c r="A71" s="16" t="s">
        <v>25</v>
      </c>
      <c r="B71" s="17"/>
      <c r="C71" s="18">
        <f>SUM(C66:C70)</f>
        <v>22.26</v>
      </c>
      <c r="D71" s="18">
        <f>SUM(D66:D70)</f>
        <v>34.35</v>
      </c>
      <c r="E71" s="18">
        <f>SUM(E66:E70)</f>
        <v>84.09</v>
      </c>
      <c r="F71" s="18">
        <f>SUM(F66:F70)</f>
        <v>738.68</v>
      </c>
      <c r="G71" s="17"/>
      <c r="H71" s="55"/>
    </row>
    <row r="72" spans="1:8" x14ac:dyDescent="0.25">
      <c r="A72" s="302" t="s">
        <v>205</v>
      </c>
      <c r="B72" s="303"/>
      <c r="C72" s="313"/>
      <c r="D72" s="313"/>
      <c r="E72" s="313"/>
      <c r="F72" s="313"/>
      <c r="G72" s="303"/>
      <c r="H72" s="304"/>
    </row>
    <row r="73" spans="1:8" x14ac:dyDescent="0.2">
      <c r="A73" s="23" t="s">
        <v>214</v>
      </c>
      <c r="B73" s="5">
        <v>50</v>
      </c>
      <c r="C73" s="7">
        <v>4.18</v>
      </c>
      <c r="D73" s="7">
        <v>1.6</v>
      </c>
      <c r="E73" s="7">
        <v>22.42</v>
      </c>
      <c r="F73" s="7">
        <v>120.83</v>
      </c>
      <c r="G73" s="10">
        <v>428</v>
      </c>
      <c r="H73" s="11" t="s">
        <v>215</v>
      </c>
    </row>
    <row r="74" spans="1:8" ht="12" customHeight="1" x14ac:dyDescent="0.25">
      <c r="A74" s="8" t="s">
        <v>22</v>
      </c>
      <c r="B74" s="12" t="s">
        <v>23</v>
      </c>
      <c r="C74" s="12">
        <v>7.0000000000000007E-2</v>
      </c>
      <c r="D74" s="12">
        <v>0.02</v>
      </c>
      <c r="E74" s="12">
        <v>15</v>
      </c>
      <c r="F74" s="12">
        <v>60</v>
      </c>
      <c r="G74" s="12">
        <v>685</v>
      </c>
      <c r="H74" s="34" t="s">
        <v>24</v>
      </c>
    </row>
    <row r="75" spans="1:8" s="20" customFormat="1" x14ac:dyDescent="0.25">
      <c r="A75" s="16" t="s">
        <v>25</v>
      </c>
      <c r="B75" s="17"/>
      <c r="C75" s="18">
        <f>SUM(C73:C74)</f>
        <v>4.25</v>
      </c>
      <c r="D75" s="18">
        <f>SUM(D73:D74)</f>
        <v>1.62</v>
      </c>
      <c r="E75" s="18">
        <f>SUM(E73:E74)</f>
        <v>37.42</v>
      </c>
      <c r="F75" s="18">
        <f>SUM(F73:F74)</f>
        <v>180.82999999999998</v>
      </c>
      <c r="G75" s="17"/>
      <c r="H75" s="55"/>
    </row>
    <row r="76" spans="1:8" s="20" customFormat="1" x14ac:dyDescent="0.25">
      <c r="A76" s="16" t="s">
        <v>47</v>
      </c>
      <c r="B76" s="17"/>
      <c r="C76" s="18">
        <f>SUM(C71,C75)</f>
        <v>26.51</v>
      </c>
      <c r="D76" s="18">
        <f t="shared" ref="D76:F76" si="4">SUM(D71,D75)</f>
        <v>35.97</v>
      </c>
      <c r="E76" s="18">
        <f t="shared" si="4"/>
        <v>121.51</v>
      </c>
      <c r="F76" s="18">
        <f t="shared" si="4"/>
        <v>919.51</v>
      </c>
      <c r="G76" s="17"/>
      <c r="H76" s="55"/>
    </row>
    <row r="77" spans="1:8" ht="17.25" customHeight="1" x14ac:dyDescent="0.25">
      <c r="A77" s="351" t="s">
        <v>119</v>
      </c>
      <c r="B77" s="352"/>
      <c r="C77" s="352"/>
      <c r="D77" s="352"/>
      <c r="E77" s="352"/>
      <c r="F77" s="352"/>
      <c r="G77" s="353"/>
      <c r="H77" s="354"/>
    </row>
    <row r="78" spans="1:8" s="20" customFormat="1" ht="10.5" customHeight="1" x14ac:dyDescent="0.25">
      <c r="A78" s="307" t="s">
        <v>2</v>
      </c>
      <c r="B78" s="317" t="s">
        <v>160</v>
      </c>
      <c r="C78" s="317"/>
      <c r="D78" s="317"/>
      <c r="E78" s="317"/>
      <c r="F78" s="317"/>
      <c r="G78" s="307" t="s">
        <v>4</v>
      </c>
      <c r="H78" s="323" t="s">
        <v>5</v>
      </c>
    </row>
    <row r="79" spans="1:8" s="20" customFormat="1" ht="18.75" customHeight="1" x14ac:dyDescent="0.25">
      <c r="A79" s="308"/>
      <c r="B79" s="2" t="s">
        <v>6</v>
      </c>
      <c r="C79" s="3" t="s">
        <v>120</v>
      </c>
      <c r="D79" s="3" t="s">
        <v>121</v>
      </c>
      <c r="E79" s="3" t="s">
        <v>9</v>
      </c>
      <c r="F79" s="125" t="s">
        <v>10</v>
      </c>
      <c r="G79" s="308"/>
      <c r="H79" s="324"/>
    </row>
    <row r="80" spans="1:8" x14ac:dyDescent="0.25">
      <c r="A80" s="309" t="s">
        <v>204</v>
      </c>
      <c r="B80" s="310"/>
      <c r="C80" s="311"/>
      <c r="D80" s="311"/>
      <c r="E80" s="311"/>
      <c r="F80" s="311"/>
      <c r="G80" s="310"/>
      <c r="H80" s="312"/>
    </row>
    <row r="81" spans="1:8" ht="24.75" customHeight="1" x14ac:dyDescent="0.25">
      <c r="A81" s="4" t="s">
        <v>129</v>
      </c>
      <c r="B81" s="129" t="s">
        <v>164</v>
      </c>
      <c r="C81" s="37">
        <v>4.1900000000000004</v>
      </c>
      <c r="D81" s="37">
        <v>3.95</v>
      </c>
      <c r="E81" s="37">
        <v>15.46</v>
      </c>
      <c r="F81" s="37">
        <v>125.61</v>
      </c>
      <c r="G81" s="32" t="s">
        <v>130</v>
      </c>
      <c r="H81" s="78" t="s">
        <v>131</v>
      </c>
    </row>
    <row r="82" spans="1:8" ht="12" customHeight="1" x14ac:dyDescent="0.25">
      <c r="A82" s="43" t="s">
        <v>132</v>
      </c>
      <c r="B82" s="7">
        <v>100</v>
      </c>
      <c r="C82" s="7">
        <v>13.02</v>
      </c>
      <c r="D82" s="7">
        <v>17.48</v>
      </c>
      <c r="E82" s="7">
        <v>13.37</v>
      </c>
      <c r="F82" s="7">
        <v>265</v>
      </c>
      <c r="G82" s="28" t="s">
        <v>133</v>
      </c>
      <c r="H82" s="78" t="s">
        <v>134</v>
      </c>
    </row>
    <row r="83" spans="1:8" x14ac:dyDescent="0.25">
      <c r="A83" s="4" t="s">
        <v>135</v>
      </c>
      <c r="B83" s="12">
        <v>180</v>
      </c>
      <c r="C83" s="12">
        <v>3.1</v>
      </c>
      <c r="D83" s="12">
        <v>13.3</v>
      </c>
      <c r="E83" s="12">
        <v>15.37</v>
      </c>
      <c r="F83" s="12">
        <v>196.2</v>
      </c>
      <c r="G83" s="15">
        <v>541</v>
      </c>
      <c r="H83" s="78" t="s">
        <v>136</v>
      </c>
    </row>
    <row r="84" spans="1:8" ht="12" customHeight="1" x14ac:dyDescent="0.25">
      <c r="A84" s="8" t="s">
        <v>22</v>
      </c>
      <c r="B84" s="15" t="s">
        <v>23</v>
      </c>
      <c r="C84" s="15">
        <v>7.0000000000000007E-2</v>
      </c>
      <c r="D84" s="15">
        <v>0.02</v>
      </c>
      <c r="E84" s="15">
        <v>15</v>
      </c>
      <c r="F84" s="15">
        <v>60</v>
      </c>
      <c r="G84" s="15">
        <v>685</v>
      </c>
      <c r="H84" s="4" t="s">
        <v>24</v>
      </c>
    </row>
    <row r="85" spans="1:8" x14ac:dyDescent="0.25">
      <c r="A85" s="14" t="s">
        <v>42</v>
      </c>
      <c r="B85" s="7">
        <v>20</v>
      </c>
      <c r="C85" s="15">
        <v>1.3</v>
      </c>
      <c r="D85" s="15">
        <v>0.2</v>
      </c>
      <c r="E85" s="15">
        <v>8.6</v>
      </c>
      <c r="F85" s="15">
        <v>43</v>
      </c>
      <c r="G85" s="7" t="s">
        <v>43</v>
      </c>
      <c r="H85" s="55" t="s">
        <v>44</v>
      </c>
    </row>
    <row r="86" spans="1:8" x14ac:dyDescent="0.25">
      <c r="A86" s="16" t="s">
        <v>25</v>
      </c>
      <c r="B86" s="17"/>
      <c r="C86" s="18">
        <f>SUM(C81:C85)</f>
        <v>21.680000000000003</v>
      </c>
      <c r="D86" s="18">
        <f>SUM(D81:D85)</f>
        <v>34.95000000000001</v>
      </c>
      <c r="E86" s="18">
        <f>SUM(E81:E85)</f>
        <v>67.8</v>
      </c>
      <c r="F86" s="18">
        <f>SUM(F81:F85)</f>
        <v>689.81</v>
      </c>
      <c r="G86" s="17"/>
      <c r="H86" s="55"/>
    </row>
    <row r="87" spans="1:8" x14ac:dyDescent="0.25">
      <c r="A87" s="317" t="s">
        <v>205</v>
      </c>
      <c r="B87" s="317"/>
      <c r="C87" s="317"/>
      <c r="D87" s="317"/>
      <c r="E87" s="317"/>
      <c r="F87" s="317"/>
      <c r="G87" s="317"/>
      <c r="H87" s="317"/>
    </row>
    <row r="88" spans="1:8" x14ac:dyDescent="0.25">
      <c r="A88" s="8" t="s">
        <v>184</v>
      </c>
      <c r="B88" s="15">
        <v>50</v>
      </c>
      <c r="C88" s="7">
        <v>4.3600000000000003</v>
      </c>
      <c r="D88" s="7">
        <v>4.84</v>
      </c>
      <c r="E88" s="7">
        <v>29.04</v>
      </c>
      <c r="F88" s="7">
        <v>180.87</v>
      </c>
      <c r="G88" s="15" t="s">
        <v>185</v>
      </c>
      <c r="H88" s="78" t="s">
        <v>186</v>
      </c>
    </row>
    <row r="89" spans="1:8" ht="15" customHeight="1" x14ac:dyDescent="0.25">
      <c r="A89" s="23" t="s">
        <v>54</v>
      </c>
      <c r="B89" s="7" t="s">
        <v>55</v>
      </c>
      <c r="C89" s="15">
        <v>0.13</v>
      </c>
      <c r="D89" s="15">
        <v>0.02</v>
      </c>
      <c r="E89" s="15">
        <v>15.2</v>
      </c>
      <c r="F89" s="15">
        <v>62</v>
      </c>
      <c r="G89" s="15">
        <v>686</v>
      </c>
      <c r="H89" s="14" t="s">
        <v>56</v>
      </c>
    </row>
    <row r="90" spans="1:8" s="20" customFormat="1" x14ac:dyDescent="0.25">
      <c r="A90" s="16" t="s">
        <v>25</v>
      </c>
      <c r="B90" s="17"/>
      <c r="C90" s="18">
        <f>SUM(C88:C89)</f>
        <v>4.49</v>
      </c>
      <c r="D90" s="18">
        <f>SUM(D88:D89)</f>
        <v>4.8599999999999994</v>
      </c>
      <c r="E90" s="18">
        <f>SUM(E88:E89)</f>
        <v>44.239999999999995</v>
      </c>
      <c r="F90" s="18">
        <f>SUM(F88:F89)</f>
        <v>242.87</v>
      </c>
      <c r="G90" s="17"/>
      <c r="H90" s="55"/>
    </row>
    <row r="91" spans="1:8" s="20" customFormat="1" x14ac:dyDescent="0.25">
      <c r="A91" s="16" t="s">
        <v>47</v>
      </c>
      <c r="B91" s="17"/>
      <c r="C91" s="18">
        <f>SUM(C86,C90)</f>
        <v>26.17</v>
      </c>
      <c r="D91" s="18">
        <f t="shared" ref="D91:F91" si="5">SUM(D86,D90)</f>
        <v>39.810000000000009</v>
      </c>
      <c r="E91" s="18">
        <f t="shared" si="5"/>
        <v>112.03999999999999</v>
      </c>
      <c r="F91" s="18">
        <f t="shared" si="5"/>
        <v>932.68</v>
      </c>
      <c r="G91" s="17"/>
      <c r="H91" s="55"/>
    </row>
    <row r="92" spans="1:8" ht="16.5" customHeight="1" x14ac:dyDescent="0.25">
      <c r="A92" s="355" t="s">
        <v>140</v>
      </c>
      <c r="B92" s="355"/>
      <c r="C92" s="355"/>
      <c r="D92" s="355"/>
      <c r="E92" s="355"/>
      <c r="F92" s="355"/>
      <c r="G92" s="355"/>
      <c r="H92" s="355"/>
    </row>
    <row r="93" spans="1:8" ht="16.5" customHeight="1" x14ac:dyDescent="0.25">
      <c r="A93" s="317" t="s">
        <v>1</v>
      </c>
      <c r="B93" s="317"/>
      <c r="C93" s="317"/>
      <c r="D93" s="317"/>
      <c r="E93" s="317"/>
      <c r="F93" s="317"/>
      <c r="G93" s="317"/>
      <c r="H93" s="317"/>
    </row>
    <row r="94" spans="1:8" s="20" customFormat="1" ht="12.75" customHeight="1" x14ac:dyDescent="0.25">
      <c r="A94" s="356" t="s">
        <v>2</v>
      </c>
      <c r="B94" s="317" t="s">
        <v>160</v>
      </c>
      <c r="C94" s="317"/>
      <c r="D94" s="317"/>
      <c r="E94" s="317"/>
      <c r="F94" s="317"/>
      <c r="G94" s="356" t="s">
        <v>4</v>
      </c>
      <c r="H94" s="327" t="s">
        <v>5</v>
      </c>
    </row>
    <row r="95" spans="1:8" s="20" customFormat="1" ht="18.75" customHeight="1" x14ac:dyDescent="0.25">
      <c r="A95" s="356"/>
      <c r="B95" s="17" t="s">
        <v>6</v>
      </c>
      <c r="C95" s="17" t="s">
        <v>120</v>
      </c>
      <c r="D95" s="17" t="s">
        <v>121</v>
      </c>
      <c r="E95" s="17" t="s">
        <v>9</v>
      </c>
      <c r="F95" s="17" t="s">
        <v>10</v>
      </c>
      <c r="G95" s="356"/>
      <c r="H95" s="327"/>
    </row>
    <row r="96" spans="1:8" x14ac:dyDescent="0.25">
      <c r="A96" s="356" t="s">
        <v>204</v>
      </c>
      <c r="B96" s="356"/>
      <c r="C96" s="356"/>
      <c r="D96" s="356"/>
      <c r="E96" s="356"/>
      <c r="F96" s="356"/>
      <c r="G96" s="356"/>
      <c r="H96" s="356"/>
    </row>
    <row r="97" spans="1:8" ht="21.75" customHeight="1" x14ac:dyDescent="0.25">
      <c r="A97" s="4" t="s">
        <v>110</v>
      </c>
      <c r="B97" s="15" t="s">
        <v>164</v>
      </c>
      <c r="C97" s="7">
        <v>1.74</v>
      </c>
      <c r="D97" s="7">
        <v>6.33</v>
      </c>
      <c r="E97" s="7">
        <v>11.16</v>
      </c>
      <c r="F97" s="7">
        <v>111.14</v>
      </c>
      <c r="G97" s="7" t="s">
        <v>111</v>
      </c>
      <c r="H97" s="81" t="s">
        <v>112</v>
      </c>
    </row>
    <row r="98" spans="1:8" ht="12" customHeight="1" x14ac:dyDescent="0.25">
      <c r="A98" s="14" t="s">
        <v>142</v>
      </c>
      <c r="B98" s="7">
        <v>250</v>
      </c>
      <c r="C98" s="7">
        <v>29.91</v>
      </c>
      <c r="D98" s="7">
        <v>14.75</v>
      </c>
      <c r="E98" s="7">
        <v>47.31</v>
      </c>
      <c r="F98" s="7">
        <v>442.89</v>
      </c>
      <c r="G98" s="7" t="s">
        <v>216</v>
      </c>
      <c r="H98" s="78" t="s">
        <v>144</v>
      </c>
    </row>
    <row r="99" spans="1:8" ht="12" customHeight="1" x14ac:dyDescent="0.25">
      <c r="A99" s="8" t="s">
        <v>22</v>
      </c>
      <c r="B99" s="15" t="s">
        <v>23</v>
      </c>
      <c r="C99" s="15">
        <v>7.0000000000000007E-2</v>
      </c>
      <c r="D99" s="15">
        <v>0.02</v>
      </c>
      <c r="E99" s="15">
        <v>15</v>
      </c>
      <c r="F99" s="15">
        <v>60</v>
      </c>
      <c r="G99" s="15">
        <v>685</v>
      </c>
      <c r="H99" s="4" t="s">
        <v>24</v>
      </c>
    </row>
    <row r="100" spans="1:8" x14ac:dyDescent="0.25">
      <c r="A100" s="14" t="s">
        <v>42</v>
      </c>
      <c r="B100" s="7">
        <v>20</v>
      </c>
      <c r="C100" s="15">
        <v>1.3</v>
      </c>
      <c r="D100" s="15">
        <v>0.2</v>
      </c>
      <c r="E100" s="15">
        <v>8.6</v>
      </c>
      <c r="F100" s="15">
        <v>43</v>
      </c>
      <c r="G100" s="7" t="s">
        <v>43</v>
      </c>
      <c r="H100" s="55" t="s">
        <v>44</v>
      </c>
    </row>
    <row r="101" spans="1:8" s="20" customFormat="1" x14ac:dyDescent="0.25">
      <c r="A101" s="16" t="s">
        <v>25</v>
      </c>
      <c r="B101" s="17"/>
      <c r="C101" s="18">
        <f>SUM(C97:C100)</f>
        <v>33.019999999999996</v>
      </c>
      <c r="D101" s="18">
        <f>SUM(D97:D100)</f>
        <v>21.299999999999997</v>
      </c>
      <c r="E101" s="18">
        <f>SUM(E97:E100)</f>
        <v>82.07</v>
      </c>
      <c r="F101" s="18">
        <f>SUM(F97:F100)</f>
        <v>657.03</v>
      </c>
      <c r="G101" s="17"/>
      <c r="H101" s="55"/>
    </row>
    <row r="102" spans="1:8" x14ac:dyDescent="0.25">
      <c r="A102" s="302" t="s">
        <v>205</v>
      </c>
      <c r="B102" s="303"/>
      <c r="C102" s="303"/>
      <c r="D102" s="303"/>
      <c r="E102" s="303"/>
      <c r="F102" s="303"/>
      <c r="G102" s="303"/>
      <c r="H102" s="304"/>
    </row>
    <row r="103" spans="1:8" x14ac:dyDescent="0.25">
      <c r="A103" s="4" t="s">
        <v>188</v>
      </c>
      <c r="B103" s="44">
        <v>80</v>
      </c>
      <c r="C103" s="7">
        <v>5.95</v>
      </c>
      <c r="D103" s="7">
        <v>6.44</v>
      </c>
      <c r="E103" s="7">
        <v>47.97</v>
      </c>
      <c r="F103" s="7">
        <v>277.69</v>
      </c>
      <c r="G103" s="15" t="s">
        <v>189</v>
      </c>
      <c r="H103" s="78" t="s">
        <v>190</v>
      </c>
    </row>
    <row r="104" spans="1:8" ht="12" customHeight="1" x14ac:dyDescent="0.25">
      <c r="A104" s="23" t="s">
        <v>54</v>
      </c>
      <c r="B104" s="15" t="s">
        <v>55</v>
      </c>
      <c r="C104" s="15">
        <v>0.13</v>
      </c>
      <c r="D104" s="15">
        <v>0.02</v>
      </c>
      <c r="E104" s="15">
        <v>15.2</v>
      </c>
      <c r="F104" s="15">
        <v>62</v>
      </c>
      <c r="G104" s="12">
        <v>686</v>
      </c>
      <c r="H104" s="85" t="s">
        <v>56</v>
      </c>
    </row>
    <row r="105" spans="1:8" s="20" customFormat="1" x14ac:dyDescent="0.25">
      <c r="A105" s="16" t="s">
        <v>25</v>
      </c>
      <c r="B105" s="17"/>
      <c r="C105" s="18">
        <f>SUM(C103:C104)</f>
        <v>6.08</v>
      </c>
      <c r="D105" s="18">
        <f>SUM(D103:D104)</f>
        <v>6.46</v>
      </c>
      <c r="E105" s="18">
        <f>SUM(E103:E104)</f>
        <v>63.17</v>
      </c>
      <c r="F105" s="18">
        <f>SUM(F103:F104)</f>
        <v>339.69</v>
      </c>
      <c r="G105" s="17"/>
      <c r="H105" s="55"/>
    </row>
    <row r="106" spans="1:8" s="20" customFormat="1" x14ac:dyDescent="0.25">
      <c r="A106" s="16" t="s">
        <v>47</v>
      </c>
      <c r="B106" s="17"/>
      <c r="C106" s="18">
        <f>SUM(C101,C105)</f>
        <v>39.099999999999994</v>
      </c>
      <c r="D106" s="18">
        <f t="shared" ref="D106:F106" si="6">SUM(D101,D105)</f>
        <v>27.759999999999998</v>
      </c>
      <c r="E106" s="18">
        <f t="shared" si="6"/>
        <v>145.24</v>
      </c>
      <c r="F106" s="18">
        <f t="shared" si="6"/>
        <v>996.72</v>
      </c>
      <c r="G106" s="17"/>
      <c r="H106" s="55"/>
    </row>
    <row r="107" spans="1:8" ht="15.75" customHeight="1" x14ac:dyDescent="0.25">
      <c r="A107" s="317" t="s">
        <v>48</v>
      </c>
      <c r="B107" s="317"/>
      <c r="C107" s="317"/>
      <c r="D107" s="317"/>
      <c r="E107" s="317"/>
      <c r="F107" s="317"/>
      <c r="G107" s="317"/>
      <c r="H107" s="317"/>
    </row>
    <row r="108" spans="1:8" s="20" customFormat="1" ht="10.5" customHeight="1" x14ac:dyDescent="0.25">
      <c r="A108" s="307" t="s">
        <v>2</v>
      </c>
      <c r="B108" s="317" t="s">
        <v>160</v>
      </c>
      <c r="C108" s="317"/>
      <c r="D108" s="317"/>
      <c r="E108" s="317"/>
      <c r="F108" s="317"/>
      <c r="G108" s="307" t="s">
        <v>4</v>
      </c>
      <c r="H108" s="323" t="s">
        <v>5</v>
      </c>
    </row>
    <row r="109" spans="1:8" s="20" customFormat="1" ht="16.5" customHeight="1" x14ac:dyDescent="0.25">
      <c r="A109" s="308"/>
      <c r="B109" s="2" t="s">
        <v>6</v>
      </c>
      <c r="C109" s="3" t="s">
        <v>120</v>
      </c>
      <c r="D109" s="3" t="s">
        <v>121</v>
      </c>
      <c r="E109" s="3" t="s">
        <v>9</v>
      </c>
      <c r="F109" s="125" t="s">
        <v>10</v>
      </c>
      <c r="G109" s="308"/>
      <c r="H109" s="324"/>
    </row>
    <row r="110" spans="1:8" x14ac:dyDescent="0.25">
      <c r="A110" s="309" t="s">
        <v>204</v>
      </c>
      <c r="B110" s="310"/>
      <c r="C110" s="311"/>
      <c r="D110" s="311"/>
      <c r="E110" s="311"/>
      <c r="F110" s="311"/>
      <c r="G110" s="310"/>
      <c r="H110" s="312"/>
    </row>
    <row r="111" spans="1:8" ht="12" customHeight="1" x14ac:dyDescent="0.25">
      <c r="A111" s="4" t="s">
        <v>57</v>
      </c>
      <c r="B111" s="7" t="s">
        <v>191</v>
      </c>
      <c r="C111" s="7">
        <v>2.46</v>
      </c>
      <c r="D111" s="7">
        <v>6.95</v>
      </c>
      <c r="E111" s="7">
        <v>8.6999999999999993</v>
      </c>
      <c r="F111" s="7">
        <v>107.28</v>
      </c>
      <c r="G111" s="7" t="s">
        <v>59</v>
      </c>
      <c r="H111" s="78" t="s">
        <v>60</v>
      </c>
    </row>
    <row r="112" spans="1:8" ht="12.75" customHeight="1" x14ac:dyDescent="0.25">
      <c r="A112" s="8" t="s">
        <v>49</v>
      </c>
      <c r="B112" s="126">
        <v>100</v>
      </c>
      <c r="C112" s="37">
        <v>12.78</v>
      </c>
      <c r="D112" s="37">
        <v>13.2</v>
      </c>
      <c r="E112" s="37">
        <v>13.7</v>
      </c>
      <c r="F112" s="37">
        <v>223.88</v>
      </c>
      <c r="G112" s="46" t="s">
        <v>50</v>
      </c>
      <c r="H112" s="118" t="s">
        <v>51</v>
      </c>
    </row>
    <row r="113" spans="1:8" ht="11.25" customHeight="1" x14ac:dyDescent="0.25">
      <c r="A113" s="14" t="s">
        <v>52</v>
      </c>
      <c r="B113" s="7">
        <v>180</v>
      </c>
      <c r="C113" s="7">
        <v>3.4</v>
      </c>
      <c r="D113" s="7">
        <v>5.2</v>
      </c>
      <c r="E113" s="7">
        <v>27.6</v>
      </c>
      <c r="F113" s="7">
        <v>170.8</v>
      </c>
      <c r="G113" s="7">
        <v>310</v>
      </c>
      <c r="H113" s="78" t="s">
        <v>53</v>
      </c>
    </row>
    <row r="114" spans="1:8" ht="12" customHeight="1" x14ac:dyDescent="0.25">
      <c r="A114" s="23" t="s">
        <v>54</v>
      </c>
      <c r="B114" s="15" t="s">
        <v>55</v>
      </c>
      <c r="C114" s="15">
        <v>0.13</v>
      </c>
      <c r="D114" s="15">
        <v>0.02</v>
      </c>
      <c r="E114" s="15">
        <v>15.2</v>
      </c>
      <c r="F114" s="15">
        <v>62</v>
      </c>
      <c r="G114" s="12">
        <v>686</v>
      </c>
      <c r="H114" s="85" t="s">
        <v>56</v>
      </c>
    </row>
    <row r="115" spans="1:8" x14ac:dyDescent="0.25">
      <c r="A115" s="14" t="s">
        <v>42</v>
      </c>
      <c r="B115" s="7">
        <v>20</v>
      </c>
      <c r="C115" s="15">
        <v>1.3</v>
      </c>
      <c r="D115" s="15">
        <v>0.2</v>
      </c>
      <c r="E115" s="15">
        <v>8.6</v>
      </c>
      <c r="F115" s="15">
        <v>43</v>
      </c>
      <c r="G115" s="7" t="s">
        <v>43</v>
      </c>
      <c r="H115" s="55" t="s">
        <v>44</v>
      </c>
    </row>
    <row r="116" spans="1:8" x14ac:dyDescent="0.25">
      <c r="A116" s="16" t="s">
        <v>25</v>
      </c>
      <c r="B116" s="17"/>
      <c r="C116" s="18">
        <f>SUM(C111:C115)</f>
        <v>20.069999999999997</v>
      </c>
      <c r="D116" s="18">
        <f>SUM(D111:D115)</f>
        <v>25.569999999999997</v>
      </c>
      <c r="E116" s="18">
        <f>SUM(E111:E115)</f>
        <v>73.8</v>
      </c>
      <c r="F116" s="18">
        <f>SUM(F111:F115)</f>
        <v>606.96</v>
      </c>
      <c r="G116" s="17"/>
      <c r="H116" s="55"/>
    </row>
    <row r="117" spans="1:8" x14ac:dyDescent="0.25">
      <c r="A117" s="302" t="s">
        <v>205</v>
      </c>
      <c r="B117" s="303"/>
      <c r="C117" s="303"/>
      <c r="D117" s="303"/>
      <c r="E117" s="303"/>
      <c r="F117" s="303"/>
      <c r="G117" s="303"/>
      <c r="H117" s="304"/>
    </row>
    <row r="118" spans="1:8" ht="12.75" customHeight="1" x14ac:dyDescent="0.25">
      <c r="A118" s="23" t="s">
        <v>192</v>
      </c>
      <c r="B118" s="7">
        <v>75</v>
      </c>
      <c r="C118" s="7">
        <v>7.73</v>
      </c>
      <c r="D118" s="7">
        <v>9.5</v>
      </c>
      <c r="E118" s="7">
        <v>27.69</v>
      </c>
      <c r="F118" s="7">
        <v>225.22</v>
      </c>
      <c r="G118" s="10" t="s">
        <v>193</v>
      </c>
      <c r="H118" s="8" t="s">
        <v>194</v>
      </c>
    </row>
    <row r="119" spans="1:8" ht="12" customHeight="1" x14ac:dyDescent="0.25">
      <c r="A119" s="8" t="s">
        <v>22</v>
      </c>
      <c r="B119" s="12" t="s">
        <v>23</v>
      </c>
      <c r="C119" s="12">
        <v>7.0000000000000007E-2</v>
      </c>
      <c r="D119" s="12">
        <v>0.02</v>
      </c>
      <c r="E119" s="12">
        <v>15</v>
      </c>
      <c r="F119" s="12">
        <v>60</v>
      </c>
      <c r="G119" s="12">
        <v>685</v>
      </c>
      <c r="H119" s="34" t="s">
        <v>24</v>
      </c>
    </row>
    <row r="120" spans="1:8" s="20" customFormat="1" x14ac:dyDescent="0.25">
      <c r="A120" s="16" t="s">
        <v>25</v>
      </c>
      <c r="B120" s="17"/>
      <c r="C120" s="18">
        <f>SUM(C118:C119)</f>
        <v>7.8000000000000007</v>
      </c>
      <c r="D120" s="18">
        <f>SUM(D118:D119)</f>
        <v>9.52</v>
      </c>
      <c r="E120" s="18">
        <f>SUM(E118:E119)</f>
        <v>42.69</v>
      </c>
      <c r="F120" s="18">
        <f>SUM(F118:F119)</f>
        <v>285.22000000000003</v>
      </c>
      <c r="G120" s="17"/>
      <c r="H120" s="55"/>
    </row>
    <row r="121" spans="1:8" s="20" customFormat="1" x14ac:dyDescent="0.25">
      <c r="A121" s="16" t="s">
        <v>47</v>
      </c>
      <c r="B121" s="17"/>
      <c r="C121" s="18">
        <f>SUM(C116,C120)</f>
        <v>27.869999999999997</v>
      </c>
      <c r="D121" s="18">
        <f t="shared" ref="D121:F121" si="7">SUM(D116,D120)</f>
        <v>35.089999999999996</v>
      </c>
      <c r="E121" s="18">
        <f t="shared" si="7"/>
        <v>116.49</v>
      </c>
      <c r="F121" s="18">
        <f t="shared" si="7"/>
        <v>892.18000000000006</v>
      </c>
      <c r="G121" s="17"/>
      <c r="H121" s="55"/>
    </row>
    <row r="122" spans="1:8" ht="15.75" customHeight="1" x14ac:dyDescent="0.25">
      <c r="A122" s="349" t="s">
        <v>70</v>
      </c>
      <c r="B122" s="303"/>
      <c r="C122" s="303"/>
      <c r="D122" s="303"/>
      <c r="E122" s="303"/>
      <c r="F122" s="303"/>
      <c r="G122" s="313"/>
      <c r="H122" s="350"/>
    </row>
    <row r="123" spans="1:8" s="20" customFormat="1" ht="10.5" customHeight="1" x14ac:dyDescent="0.25">
      <c r="A123" s="307" t="s">
        <v>2</v>
      </c>
      <c r="B123" s="317" t="s">
        <v>160</v>
      </c>
      <c r="C123" s="317"/>
      <c r="D123" s="317"/>
      <c r="E123" s="317"/>
      <c r="F123" s="317"/>
      <c r="G123" s="307" t="s">
        <v>4</v>
      </c>
      <c r="H123" s="323" t="s">
        <v>5</v>
      </c>
    </row>
    <row r="124" spans="1:8" s="20" customFormat="1" ht="16.5" customHeight="1" x14ac:dyDescent="0.25">
      <c r="A124" s="308"/>
      <c r="B124" s="2" t="s">
        <v>6</v>
      </c>
      <c r="C124" s="3" t="s">
        <v>120</v>
      </c>
      <c r="D124" s="3" t="s">
        <v>121</v>
      </c>
      <c r="E124" s="3" t="s">
        <v>9</v>
      </c>
      <c r="F124" s="125" t="s">
        <v>10</v>
      </c>
      <c r="G124" s="308"/>
      <c r="H124" s="324"/>
    </row>
    <row r="125" spans="1:8" x14ac:dyDescent="0.25">
      <c r="A125" s="309" t="s">
        <v>204</v>
      </c>
      <c r="B125" s="310"/>
      <c r="C125" s="311"/>
      <c r="D125" s="311"/>
      <c r="E125" s="311"/>
      <c r="F125" s="311"/>
      <c r="G125" s="310"/>
      <c r="H125" s="312"/>
    </row>
    <row r="126" spans="1:8" ht="21.75" customHeight="1" x14ac:dyDescent="0.25">
      <c r="A126" s="14" t="s">
        <v>76</v>
      </c>
      <c r="B126" s="15" t="s">
        <v>164</v>
      </c>
      <c r="C126" s="7">
        <v>1.51</v>
      </c>
      <c r="D126" s="7">
        <v>6.39</v>
      </c>
      <c r="E126" s="7">
        <v>7.99</v>
      </c>
      <c r="F126" s="7">
        <v>94.43</v>
      </c>
      <c r="G126" s="7" t="s">
        <v>77</v>
      </c>
      <c r="H126" s="78" t="s">
        <v>78</v>
      </c>
    </row>
    <row r="127" spans="1:8" ht="23.25" customHeight="1" x14ac:dyDescent="0.25">
      <c r="A127" s="4" t="s">
        <v>31</v>
      </c>
      <c r="B127" s="15">
        <v>100</v>
      </c>
      <c r="C127" s="15">
        <v>12</v>
      </c>
      <c r="D127" s="15">
        <v>22</v>
      </c>
      <c r="E127" s="15">
        <v>0</v>
      </c>
      <c r="F127" s="15">
        <v>246</v>
      </c>
      <c r="G127" s="15" t="s">
        <v>32</v>
      </c>
      <c r="H127" s="78" t="s">
        <v>33</v>
      </c>
    </row>
    <row r="128" spans="1:8" ht="12" customHeight="1" x14ac:dyDescent="0.25">
      <c r="A128" s="4" t="s">
        <v>150</v>
      </c>
      <c r="B128" s="15">
        <v>180</v>
      </c>
      <c r="C128" s="7">
        <v>6.62</v>
      </c>
      <c r="D128" s="7">
        <v>5.42</v>
      </c>
      <c r="E128" s="7">
        <v>31.73</v>
      </c>
      <c r="F128" s="7">
        <v>202.14</v>
      </c>
      <c r="G128" s="10" t="s">
        <v>35</v>
      </c>
      <c r="H128" s="55" t="s">
        <v>36</v>
      </c>
    </row>
    <row r="129" spans="1:8" ht="12" customHeight="1" x14ac:dyDescent="0.25">
      <c r="A129" s="4" t="s">
        <v>137</v>
      </c>
      <c r="B129" s="15">
        <v>200</v>
      </c>
      <c r="C129" s="12">
        <v>0</v>
      </c>
      <c r="D129" s="12">
        <v>0</v>
      </c>
      <c r="E129" s="12">
        <v>19.97</v>
      </c>
      <c r="F129" s="12">
        <v>76</v>
      </c>
      <c r="G129" s="15" t="s">
        <v>138</v>
      </c>
      <c r="H129" s="78" t="s">
        <v>139</v>
      </c>
    </row>
    <row r="130" spans="1:8" x14ac:dyDescent="0.25">
      <c r="A130" s="14" t="s">
        <v>42</v>
      </c>
      <c r="B130" s="7">
        <v>20</v>
      </c>
      <c r="C130" s="15">
        <v>1.3</v>
      </c>
      <c r="D130" s="15">
        <v>0.2</v>
      </c>
      <c r="E130" s="15">
        <v>8.6</v>
      </c>
      <c r="F130" s="15">
        <v>43</v>
      </c>
      <c r="G130" s="7" t="s">
        <v>43</v>
      </c>
      <c r="H130" s="55" t="s">
        <v>44</v>
      </c>
    </row>
    <row r="131" spans="1:8" x14ac:dyDescent="0.25">
      <c r="A131" s="16" t="s">
        <v>25</v>
      </c>
      <c r="B131" s="17"/>
      <c r="C131" s="18">
        <f>SUM(C126:C130)</f>
        <v>21.43</v>
      </c>
      <c r="D131" s="18">
        <f>SUM(D126:D130)</f>
        <v>34.010000000000005</v>
      </c>
      <c r="E131" s="18">
        <f>SUM(E126:E130)</f>
        <v>68.289999999999992</v>
      </c>
      <c r="F131" s="18">
        <f>SUM(F126:F130)</f>
        <v>661.56999999999994</v>
      </c>
      <c r="G131" s="17"/>
      <c r="H131" s="55"/>
    </row>
    <row r="132" spans="1:8" x14ac:dyDescent="0.25">
      <c r="A132" s="302" t="s">
        <v>205</v>
      </c>
      <c r="B132" s="303"/>
      <c r="C132" s="303"/>
      <c r="D132" s="303"/>
      <c r="E132" s="303"/>
      <c r="F132" s="303"/>
      <c r="G132" s="303"/>
      <c r="H132" s="304"/>
    </row>
    <row r="133" spans="1:8" ht="12.75" customHeight="1" x14ac:dyDescent="0.2">
      <c r="A133" s="4" t="s">
        <v>210</v>
      </c>
      <c r="B133" s="7">
        <v>60</v>
      </c>
      <c r="C133" s="7">
        <v>7.38</v>
      </c>
      <c r="D133" s="7">
        <v>4.38</v>
      </c>
      <c r="E133" s="7">
        <v>23.34</v>
      </c>
      <c r="F133" s="7">
        <v>161.6</v>
      </c>
      <c r="G133" s="32">
        <v>410</v>
      </c>
      <c r="H133" s="11" t="s">
        <v>211</v>
      </c>
    </row>
    <row r="134" spans="1:8" ht="12" customHeight="1" x14ac:dyDescent="0.25">
      <c r="A134" s="23" t="s">
        <v>54</v>
      </c>
      <c r="B134" s="15" t="s">
        <v>55</v>
      </c>
      <c r="C134" s="15">
        <v>0.13</v>
      </c>
      <c r="D134" s="15">
        <v>0.02</v>
      </c>
      <c r="E134" s="15">
        <v>15.2</v>
      </c>
      <c r="F134" s="15">
        <v>62</v>
      </c>
      <c r="G134" s="12">
        <v>686</v>
      </c>
      <c r="H134" s="85" t="s">
        <v>56</v>
      </c>
    </row>
    <row r="135" spans="1:8" s="20" customFormat="1" x14ac:dyDescent="0.25">
      <c r="A135" s="16" t="s">
        <v>25</v>
      </c>
      <c r="B135" s="17"/>
      <c r="C135" s="18">
        <f>SUM(C133:C134)</f>
        <v>7.51</v>
      </c>
      <c r="D135" s="18">
        <f>SUM(D133:D134)</f>
        <v>4.3999999999999995</v>
      </c>
      <c r="E135" s="18">
        <f>SUM(E133:E134)</f>
        <v>38.54</v>
      </c>
      <c r="F135" s="18">
        <f>SUM(F133:F134)</f>
        <v>223.6</v>
      </c>
      <c r="G135" s="17"/>
      <c r="H135" s="55"/>
    </row>
    <row r="136" spans="1:8" s="20" customFormat="1" x14ac:dyDescent="0.25">
      <c r="A136" s="16" t="s">
        <v>47</v>
      </c>
      <c r="B136" s="17"/>
      <c r="C136" s="18">
        <f>SUM(C131,C135)</f>
        <v>28.939999999999998</v>
      </c>
      <c r="D136" s="18">
        <f t="shared" ref="D136:F136" si="8">SUM(D131,D135)</f>
        <v>38.410000000000004</v>
      </c>
      <c r="E136" s="18">
        <f t="shared" si="8"/>
        <v>106.82999999999998</v>
      </c>
      <c r="F136" s="18">
        <f t="shared" si="8"/>
        <v>885.17</v>
      </c>
      <c r="G136" s="17"/>
      <c r="H136" s="55"/>
    </row>
    <row r="137" spans="1:8" ht="15" customHeight="1" x14ac:dyDescent="0.25">
      <c r="A137" s="349" t="s">
        <v>88</v>
      </c>
      <c r="B137" s="303"/>
      <c r="C137" s="303"/>
      <c r="D137" s="303"/>
      <c r="E137" s="303"/>
      <c r="F137" s="303"/>
      <c r="G137" s="313"/>
      <c r="H137" s="350"/>
    </row>
    <row r="138" spans="1:8" s="20" customFormat="1" ht="10.5" customHeight="1" x14ac:dyDescent="0.25">
      <c r="A138" s="307" t="s">
        <v>2</v>
      </c>
      <c r="B138" s="317" t="s">
        <v>160</v>
      </c>
      <c r="C138" s="317"/>
      <c r="D138" s="317"/>
      <c r="E138" s="317"/>
      <c r="F138" s="317"/>
      <c r="G138" s="307" t="s">
        <v>4</v>
      </c>
      <c r="H138" s="323" t="s">
        <v>5</v>
      </c>
    </row>
    <row r="139" spans="1:8" s="20" customFormat="1" ht="17.25" customHeight="1" x14ac:dyDescent="0.25">
      <c r="A139" s="308"/>
      <c r="B139" s="2" t="s">
        <v>6</v>
      </c>
      <c r="C139" s="3" t="s">
        <v>120</v>
      </c>
      <c r="D139" s="3" t="s">
        <v>121</v>
      </c>
      <c r="E139" s="3" t="s">
        <v>9</v>
      </c>
      <c r="F139" s="125" t="s">
        <v>10</v>
      </c>
      <c r="G139" s="308"/>
      <c r="H139" s="324"/>
    </row>
    <row r="140" spans="1:8" x14ac:dyDescent="0.25">
      <c r="A140" s="309" t="s">
        <v>204</v>
      </c>
      <c r="B140" s="310"/>
      <c r="C140" s="311"/>
      <c r="D140" s="311"/>
      <c r="E140" s="311"/>
      <c r="F140" s="311"/>
      <c r="G140" s="310"/>
      <c r="H140" s="312"/>
    </row>
    <row r="141" spans="1:8" ht="13.5" customHeight="1" x14ac:dyDescent="0.25">
      <c r="A141" s="4" t="s">
        <v>241</v>
      </c>
      <c r="B141" s="28">
        <v>250</v>
      </c>
      <c r="C141" s="15">
        <v>5.49</v>
      </c>
      <c r="D141" s="15">
        <v>5.27</v>
      </c>
      <c r="E141" s="15">
        <v>16.54</v>
      </c>
      <c r="F141" s="15">
        <v>148.25</v>
      </c>
      <c r="G141" s="15" t="s">
        <v>242</v>
      </c>
      <c r="H141" s="4" t="s">
        <v>243</v>
      </c>
    </row>
    <row r="142" spans="1:8" x14ac:dyDescent="0.25">
      <c r="A142" s="47" t="s">
        <v>154</v>
      </c>
      <c r="B142" s="7">
        <v>100</v>
      </c>
      <c r="C142" s="7">
        <v>14.57</v>
      </c>
      <c r="D142" s="7">
        <v>15.5</v>
      </c>
      <c r="E142" s="7">
        <v>14</v>
      </c>
      <c r="F142" s="7">
        <v>255</v>
      </c>
      <c r="G142" s="7" t="s">
        <v>155</v>
      </c>
      <c r="H142" s="78" t="s">
        <v>156</v>
      </c>
    </row>
    <row r="143" spans="1:8" x14ac:dyDescent="0.25">
      <c r="A143" s="4" t="s">
        <v>135</v>
      </c>
      <c r="B143" s="12">
        <v>180</v>
      </c>
      <c r="C143" s="12">
        <v>3.1</v>
      </c>
      <c r="D143" s="12">
        <v>13.3</v>
      </c>
      <c r="E143" s="12">
        <v>15.37</v>
      </c>
      <c r="F143" s="12">
        <v>196.2</v>
      </c>
      <c r="G143" s="15">
        <v>541</v>
      </c>
      <c r="H143" s="78" t="s">
        <v>136</v>
      </c>
    </row>
    <row r="144" spans="1:8" ht="12" customHeight="1" x14ac:dyDescent="0.25">
      <c r="A144" s="23" t="s">
        <v>54</v>
      </c>
      <c r="B144" s="15" t="s">
        <v>55</v>
      </c>
      <c r="C144" s="15">
        <v>0.13</v>
      </c>
      <c r="D144" s="15">
        <v>0.02</v>
      </c>
      <c r="E144" s="15">
        <v>15.2</v>
      </c>
      <c r="F144" s="15">
        <v>62</v>
      </c>
      <c r="G144" s="12">
        <v>686</v>
      </c>
      <c r="H144" s="85" t="s">
        <v>56</v>
      </c>
    </row>
    <row r="145" spans="1:8" x14ac:dyDescent="0.25">
      <c r="A145" s="14" t="s">
        <v>42</v>
      </c>
      <c r="B145" s="7">
        <v>20</v>
      </c>
      <c r="C145" s="15">
        <v>1.3</v>
      </c>
      <c r="D145" s="15">
        <v>0.2</v>
      </c>
      <c r="E145" s="15">
        <v>8.6</v>
      </c>
      <c r="F145" s="15">
        <v>43</v>
      </c>
      <c r="G145" s="7" t="s">
        <v>43</v>
      </c>
      <c r="H145" s="55" t="s">
        <v>44</v>
      </c>
    </row>
    <row r="146" spans="1:8" x14ac:dyDescent="0.25">
      <c r="A146" s="16" t="s">
        <v>25</v>
      </c>
      <c r="B146" s="17"/>
      <c r="C146" s="18">
        <f>SUM(C141:C145)</f>
        <v>24.590000000000003</v>
      </c>
      <c r="D146" s="18">
        <f>SUM(D141:D145)</f>
        <v>34.290000000000006</v>
      </c>
      <c r="E146" s="18">
        <f>SUM(E141:E145)</f>
        <v>69.709999999999994</v>
      </c>
      <c r="F146" s="18">
        <f>SUM(F141:F145)</f>
        <v>704.45</v>
      </c>
      <c r="G146" s="17"/>
      <c r="H146" s="55"/>
    </row>
    <row r="147" spans="1:8" x14ac:dyDescent="0.25">
      <c r="A147" s="302" t="s">
        <v>205</v>
      </c>
      <c r="B147" s="303"/>
      <c r="C147" s="303"/>
      <c r="D147" s="303"/>
      <c r="E147" s="303"/>
      <c r="F147" s="303"/>
      <c r="G147" s="303"/>
      <c r="H147" s="304"/>
    </row>
    <row r="148" spans="1:8" ht="12.75" customHeight="1" x14ac:dyDescent="0.2">
      <c r="A148" s="8" t="s">
        <v>166</v>
      </c>
      <c r="B148" s="9">
        <v>60</v>
      </c>
      <c r="C148" s="7">
        <v>5.86</v>
      </c>
      <c r="D148" s="7">
        <v>6.96</v>
      </c>
      <c r="E148" s="7">
        <v>17.54</v>
      </c>
      <c r="F148" s="7">
        <v>158.41</v>
      </c>
      <c r="G148" s="10" t="s">
        <v>167</v>
      </c>
      <c r="H148" s="11" t="s">
        <v>168</v>
      </c>
    </row>
    <row r="149" spans="1:8" ht="12" customHeight="1" x14ac:dyDescent="0.25">
      <c r="A149" s="8" t="s">
        <v>22</v>
      </c>
      <c r="B149" s="12" t="s">
        <v>23</v>
      </c>
      <c r="C149" s="12">
        <v>7.0000000000000007E-2</v>
      </c>
      <c r="D149" s="12">
        <v>0.02</v>
      </c>
      <c r="E149" s="12">
        <v>15</v>
      </c>
      <c r="F149" s="12">
        <v>60</v>
      </c>
      <c r="G149" s="12">
        <v>685</v>
      </c>
      <c r="H149" s="34" t="s">
        <v>24</v>
      </c>
    </row>
    <row r="150" spans="1:8" s="20" customFormat="1" x14ac:dyDescent="0.25">
      <c r="A150" s="16" t="s">
        <v>25</v>
      </c>
      <c r="B150" s="17"/>
      <c r="C150" s="18">
        <f>SUM(C148:C149)</f>
        <v>5.9300000000000006</v>
      </c>
      <c r="D150" s="18">
        <f>SUM(D148:D149)</f>
        <v>6.9799999999999995</v>
      </c>
      <c r="E150" s="18">
        <f>SUM(E148:E149)</f>
        <v>32.54</v>
      </c>
      <c r="F150" s="18">
        <f>SUM(F148:F149)</f>
        <v>218.41</v>
      </c>
      <c r="G150" s="17"/>
      <c r="H150" s="55"/>
    </row>
    <row r="151" spans="1:8" s="20" customFormat="1" x14ac:dyDescent="0.25">
      <c r="A151" s="16" t="s">
        <v>47</v>
      </c>
      <c r="B151" s="17"/>
      <c r="C151" s="18">
        <f>SUM(C146,C150)</f>
        <v>30.520000000000003</v>
      </c>
      <c r="D151" s="18">
        <f t="shared" ref="D151:F151" si="9">SUM(D146,D150)</f>
        <v>41.27</v>
      </c>
      <c r="E151" s="18">
        <f t="shared" si="9"/>
        <v>102.25</v>
      </c>
      <c r="F151" s="18">
        <f t="shared" si="9"/>
        <v>922.86</v>
      </c>
      <c r="G151" s="17"/>
      <c r="H151" s="55"/>
    </row>
    <row r="152" spans="1:8" ht="14.25" customHeight="1" x14ac:dyDescent="0.25">
      <c r="A152" s="349" t="s">
        <v>105</v>
      </c>
      <c r="B152" s="303"/>
      <c r="C152" s="303"/>
      <c r="D152" s="303"/>
      <c r="E152" s="303"/>
      <c r="F152" s="303"/>
      <c r="G152" s="313"/>
      <c r="H152" s="350"/>
    </row>
    <row r="153" spans="1:8" s="20" customFormat="1" ht="10.5" customHeight="1" x14ac:dyDescent="0.25">
      <c r="A153" s="307" t="s">
        <v>2</v>
      </c>
      <c r="B153" s="317" t="s">
        <v>160</v>
      </c>
      <c r="C153" s="317"/>
      <c r="D153" s="317"/>
      <c r="E153" s="317"/>
      <c r="F153" s="317"/>
      <c r="G153" s="307" t="s">
        <v>4</v>
      </c>
      <c r="H153" s="323" t="s">
        <v>5</v>
      </c>
    </row>
    <row r="154" spans="1:8" s="20" customFormat="1" ht="16.5" customHeight="1" x14ac:dyDescent="0.25">
      <c r="A154" s="308"/>
      <c r="B154" s="2" t="s">
        <v>6</v>
      </c>
      <c r="C154" s="3" t="s">
        <v>120</v>
      </c>
      <c r="D154" s="3" t="s">
        <v>121</v>
      </c>
      <c r="E154" s="3" t="s">
        <v>9</v>
      </c>
      <c r="F154" s="125" t="s">
        <v>10</v>
      </c>
      <c r="G154" s="308"/>
      <c r="H154" s="324"/>
    </row>
    <row r="155" spans="1:8" x14ac:dyDescent="0.25">
      <c r="A155" s="309" t="s">
        <v>204</v>
      </c>
      <c r="B155" s="310"/>
      <c r="C155" s="311"/>
      <c r="D155" s="311"/>
      <c r="E155" s="311"/>
      <c r="F155" s="311"/>
      <c r="G155" s="310"/>
      <c r="H155" s="312"/>
    </row>
    <row r="156" spans="1:8" ht="13.5" customHeight="1" x14ac:dyDescent="0.25">
      <c r="A156" s="4" t="s">
        <v>27</v>
      </c>
      <c r="B156" s="126" t="s">
        <v>164</v>
      </c>
      <c r="C156" s="37">
        <v>2</v>
      </c>
      <c r="D156" s="37">
        <v>6.59</v>
      </c>
      <c r="E156" s="37">
        <v>10.45</v>
      </c>
      <c r="F156" s="37">
        <v>108.33</v>
      </c>
      <c r="G156" s="7" t="s">
        <v>29</v>
      </c>
      <c r="H156" s="8" t="s">
        <v>30</v>
      </c>
    </row>
    <row r="157" spans="1:8" ht="10.5" customHeight="1" x14ac:dyDescent="0.25">
      <c r="A157" s="8" t="s">
        <v>106</v>
      </c>
      <c r="B157" s="5">
        <v>100</v>
      </c>
      <c r="C157" s="7">
        <v>12.3</v>
      </c>
      <c r="D157" s="7">
        <v>15.8</v>
      </c>
      <c r="E157" s="7">
        <v>11.3</v>
      </c>
      <c r="F157" s="7">
        <v>239.86</v>
      </c>
      <c r="G157" s="60" t="s">
        <v>107</v>
      </c>
      <c r="H157" s="55" t="s">
        <v>108</v>
      </c>
    </row>
    <row r="158" spans="1:8" ht="12" customHeight="1" x14ac:dyDescent="0.25">
      <c r="A158" s="14" t="s">
        <v>64</v>
      </c>
      <c r="B158" s="12">
        <v>180</v>
      </c>
      <c r="C158" s="12">
        <v>10.32</v>
      </c>
      <c r="D158" s="12">
        <v>7.31</v>
      </c>
      <c r="E158" s="12">
        <v>46.37</v>
      </c>
      <c r="F158" s="12">
        <v>292.5</v>
      </c>
      <c r="G158" s="12" t="s">
        <v>65</v>
      </c>
      <c r="H158" s="100" t="s">
        <v>66</v>
      </c>
    </row>
    <row r="159" spans="1:8" ht="11.25" customHeight="1" x14ac:dyDescent="0.25">
      <c r="A159" s="4" t="s">
        <v>39</v>
      </c>
      <c r="B159" s="15">
        <v>200</v>
      </c>
      <c r="C159" s="7">
        <v>0.15</v>
      </c>
      <c r="D159" s="7">
        <v>0.06</v>
      </c>
      <c r="E159" s="7">
        <v>20.65</v>
      </c>
      <c r="F159" s="7">
        <v>82.9</v>
      </c>
      <c r="G159" s="7" t="s">
        <v>40</v>
      </c>
      <c r="H159" s="78" t="s">
        <v>41</v>
      </c>
    </row>
    <row r="160" spans="1:8" x14ac:dyDescent="0.25">
      <c r="A160" s="14" t="s">
        <v>42</v>
      </c>
      <c r="B160" s="7">
        <v>20</v>
      </c>
      <c r="C160" s="15">
        <v>1.3</v>
      </c>
      <c r="D160" s="15">
        <v>0.2</v>
      </c>
      <c r="E160" s="15">
        <v>8.6</v>
      </c>
      <c r="F160" s="15">
        <v>43</v>
      </c>
      <c r="G160" s="7" t="s">
        <v>43</v>
      </c>
      <c r="H160" s="55" t="s">
        <v>44</v>
      </c>
    </row>
    <row r="161" spans="1:8" x14ac:dyDescent="0.25">
      <c r="A161" s="16" t="s">
        <v>25</v>
      </c>
      <c r="B161" s="17"/>
      <c r="C161" s="18">
        <f>SUM(C156:C160)</f>
        <v>26.07</v>
      </c>
      <c r="D161" s="18">
        <f>SUM(D156:D160)</f>
        <v>29.959999999999997</v>
      </c>
      <c r="E161" s="18">
        <f>SUM(E156:E160)</f>
        <v>97.37</v>
      </c>
      <c r="F161" s="18">
        <f>SUM(F156:F160)</f>
        <v>766.59</v>
      </c>
      <c r="G161" s="17"/>
      <c r="H161" s="55"/>
    </row>
    <row r="162" spans="1:8" x14ac:dyDescent="0.25">
      <c r="A162" s="302" t="s">
        <v>205</v>
      </c>
      <c r="B162" s="303"/>
      <c r="C162" s="303"/>
      <c r="D162" s="303"/>
      <c r="E162" s="303"/>
      <c r="F162" s="303"/>
      <c r="G162" s="303"/>
      <c r="H162" s="304"/>
    </row>
    <row r="163" spans="1:8" x14ac:dyDescent="0.2">
      <c r="A163" s="23" t="s">
        <v>214</v>
      </c>
      <c r="B163" s="5">
        <v>50</v>
      </c>
      <c r="C163" s="7">
        <v>4.18</v>
      </c>
      <c r="D163" s="7">
        <v>1.6</v>
      </c>
      <c r="E163" s="7">
        <v>22.42</v>
      </c>
      <c r="F163" s="7">
        <v>120.83</v>
      </c>
      <c r="G163" s="10">
        <v>428</v>
      </c>
      <c r="H163" s="11" t="s">
        <v>215</v>
      </c>
    </row>
    <row r="164" spans="1:8" ht="11.25" customHeight="1" x14ac:dyDescent="0.25">
      <c r="A164" s="23" t="s">
        <v>54</v>
      </c>
      <c r="B164" s="15" t="s">
        <v>55</v>
      </c>
      <c r="C164" s="15">
        <v>0.13</v>
      </c>
      <c r="D164" s="15">
        <v>0.02</v>
      </c>
      <c r="E164" s="15">
        <v>15.2</v>
      </c>
      <c r="F164" s="15">
        <v>62</v>
      </c>
      <c r="G164" s="12">
        <v>686</v>
      </c>
      <c r="H164" s="85" t="s">
        <v>56</v>
      </c>
    </row>
    <row r="165" spans="1:8" s="20" customFormat="1" x14ac:dyDescent="0.25">
      <c r="A165" s="16" t="s">
        <v>25</v>
      </c>
      <c r="B165" s="17"/>
      <c r="C165" s="18">
        <f>SUM(C163:C164)</f>
        <v>4.3099999999999996</v>
      </c>
      <c r="D165" s="18">
        <f>SUM(D163:D164)</f>
        <v>1.62</v>
      </c>
      <c r="E165" s="18">
        <f>SUM(E163:E164)</f>
        <v>37.620000000000005</v>
      </c>
      <c r="F165" s="18">
        <f>SUM(F163:F164)</f>
        <v>182.82999999999998</v>
      </c>
      <c r="G165" s="17"/>
      <c r="H165" s="55"/>
    </row>
    <row r="166" spans="1:8" s="20" customFormat="1" x14ac:dyDescent="0.25">
      <c r="A166" s="16" t="s">
        <v>47</v>
      </c>
      <c r="B166" s="17"/>
      <c r="C166" s="18">
        <f>SUM(C161,C165)</f>
        <v>30.38</v>
      </c>
      <c r="D166" s="18">
        <f t="shared" ref="D166:F166" si="10">SUM(D161,D165)</f>
        <v>31.58</v>
      </c>
      <c r="E166" s="18">
        <f t="shared" si="10"/>
        <v>134.99</v>
      </c>
      <c r="F166" s="18">
        <f t="shared" si="10"/>
        <v>949.42000000000007</v>
      </c>
      <c r="G166" s="17"/>
      <c r="H166" s="55"/>
    </row>
    <row r="167" spans="1:8" ht="15.75" customHeight="1" x14ac:dyDescent="0.25">
      <c r="A167" s="317" t="s">
        <v>119</v>
      </c>
      <c r="B167" s="317"/>
      <c r="C167" s="317"/>
      <c r="D167" s="317"/>
      <c r="E167" s="317"/>
      <c r="F167" s="317"/>
      <c r="G167" s="317"/>
      <c r="H167" s="317"/>
    </row>
    <row r="168" spans="1:8" s="20" customFormat="1" ht="10.5" customHeight="1" x14ac:dyDescent="0.25">
      <c r="A168" s="307" t="s">
        <v>2</v>
      </c>
      <c r="B168" s="317" t="s">
        <v>160</v>
      </c>
      <c r="C168" s="317"/>
      <c r="D168" s="317"/>
      <c r="E168" s="317"/>
      <c r="F168" s="317"/>
      <c r="G168" s="307" t="s">
        <v>4</v>
      </c>
      <c r="H168" s="323" t="s">
        <v>5</v>
      </c>
    </row>
    <row r="169" spans="1:8" s="20" customFormat="1" ht="20.25" customHeight="1" x14ac:dyDescent="0.25">
      <c r="A169" s="308"/>
      <c r="B169" s="2" t="s">
        <v>6</v>
      </c>
      <c r="C169" s="3" t="s">
        <v>120</v>
      </c>
      <c r="D169" s="3" t="s">
        <v>121</v>
      </c>
      <c r="E169" s="3" t="s">
        <v>9</v>
      </c>
      <c r="F169" s="125" t="s">
        <v>10</v>
      </c>
      <c r="G169" s="308"/>
      <c r="H169" s="324"/>
    </row>
    <row r="170" spans="1:8" ht="13.5" customHeight="1" x14ac:dyDescent="0.25">
      <c r="A170" s="309" t="s">
        <v>204</v>
      </c>
      <c r="B170" s="310"/>
      <c r="C170" s="311"/>
      <c r="D170" s="311"/>
      <c r="E170" s="311"/>
      <c r="F170" s="311"/>
      <c r="G170" s="310"/>
      <c r="H170" s="312"/>
    </row>
    <row r="171" spans="1:8" ht="21.75" customHeight="1" x14ac:dyDescent="0.25">
      <c r="A171" s="4" t="s">
        <v>129</v>
      </c>
      <c r="B171" s="129" t="s">
        <v>164</v>
      </c>
      <c r="C171" s="37">
        <v>4.1900000000000004</v>
      </c>
      <c r="D171" s="37">
        <v>3.95</v>
      </c>
      <c r="E171" s="37">
        <v>15.46</v>
      </c>
      <c r="F171" s="37">
        <v>125.61</v>
      </c>
      <c r="G171" s="32" t="s">
        <v>130</v>
      </c>
      <c r="H171" s="78" t="s">
        <v>131</v>
      </c>
    </row>
    <row r="172" spans="1:8" ht="23.25" customHeight="1" x14ac:dyDescent="0.25">
      <c r="A172" s="4" t="s">
        <v>31</v>
      </c>
      <c r="B172" s="15">
        <v>100</v>
      </c>
      <c r="C172" s="15">
        <v>12</v>
      </c>
      <c r="D172" s="15">
        <v>22</v>
      </c>
      <c r="E172" s="15">
        <v>0</v>
      </c>
      <c r="F172" s="15">
        <v>246</v>
      </c>
      <c r="G172" s="15" t="s">
        <v>32</v>
      </c>
      <c r="H172" s="78" t="s">
        <v>33</v>
      </c>
    </row>
    <row r="173" spans="1:8" ht="12" customHeight="1" x14ac:dyDescent="0.25">
      <c r="A173" s="8" t="s">
        <v>82</v>
      </c>
      <c r="B173" s="22">
        <v>180</v>
      </c>
      <c r="C173" s="13">
        <v>4.38</v>
      </c>
      <c r="D173" s="13">
        <v>6.44</v>
      </c>
      <c r="E173" s="13">
        <v>44.02</v>
      </c>
      <c r="F173" s="13">
        <v>251.64</v>
      </c>
      <c r="G173" s="35" t="s">
        <v>83</v>
      </c>
      <c r="H173" s="81" t="s">
        <v>84</v>
      </c>
    </row>
    <row r="174" spans="1:8" ht="11.25" customHeight="1" x14ac:dyDescent="0.25">
      <c r="A174" s="23" t="s">
        <v>54</v>
      </c>
      <c r="B174" s="15" t="s">
        <v>55</v>
      </c>
      <c r="C174" s="15">
        <v>0.13</v>
      </c>
      <c r="D174" s="15">
        <v>0.02</v>
      </c>
      <c r="E174" s="15">
        <v>15.2</v>
      </c>
      <c r="F174" s="15">
        <v>62</v>
      </c>
      <c r="G174" s="12">
        <v>686</v>
      </c>
      <c r="H174" s="85" t="s">
        <v>56</v>
      </c>
    </row>
    <row r="175" spans="1:8" x14ac:dyDescent="0.25">
      <c r="A175" s="14" t="s">
        <v>42</v>
      </c>
      <c r="B175" s="7">
        <v>20</v>
      </c>
      <c r="C175" s="15">
        <v>1.3</v>
      </c>
      <c r="D175" s="15">
        <v>0.2</v>
      </c>
      <c r="E175" s="15">
        <v>8.6</v>
      </c>
      <c r="F175" s="15">
        <v>43</v>
      </c>
      <c r="G175" s="7" t="s">
        <v>43</v>
      </c>
      <c r="H175" s="55" t="s">
        <v>44</v>
      </c>
    </row>
    <row r="176" spans="1:8" ht="15" customHeight="1" x14ac:dyDescent="0.25">
      <c r="A176" s="16" t="s">
        <v>25</v>
      </c>
      <c r="B176" s="18"/>
      <c r="C176" s="18">
        <f>SUM(C171:C175)</f>
        <v>22</v>
      </c>
      <c r="D176" s="18">
        <f>SUM(D171:D175)</f>
        <v>32.610000000000007</v>
      </c>
      <c r="E176" s="18">
        <f>SUM(E171:E175)</f>
        <v>83.28</v>
      </c>
      <c r="F176" s="18">
        <f>SUM(F171:F175)</f>
        <v>728.25</v>
      </c>
      <c r="G176" s="17"/>
      <c r="H176" s="55"/>
    </row>
    <row r="177" spans="1:8" ht="13.5" customHeight="1" x14ac:dyDescent="0.25">
      <c r="A177" s="302" t="s">
        <v>205</v>
      </c>
      <c r="B177" s="303"/>
      <c r="C177" s="303"/>
      <c r="D177" s="303"/>
      <c r="E177" s="303"/>
      <c r="F177" s="303"/>
      <c r="G177" s="303"/>
      <c r="H177" s="304"/>
    </row>
    <row r="178" spans="1:8" ht="11.25" customHeight="1" x14ac:dyDescent="0.25">
      <c r="A178" s="8" t="s">
        <v>19</v>
      </c>
      <c r="B178" s="7">
        <v>50</v>
      </c>
      <c r="C178" s="7">
        <v>3.5</v>
      </c>
      <c r="D178" s="7">
        <v>2.8</v>
      </c>
      <c r="E178" s="7">
        <v>15.1</v>
      </c>
      <c r="F178" s="7">
        <v>102.4</v>
      </c>
      <c r="G178" s="15">
        <v>772</v>
      </c>
      <c r="H178" s="4" t="s">
        <v>21</v>
      </c>
    </row>
    <row r="179" spans="1:8" ht="12" customHeight="1" x14ac:dyDescent="0.25">
      <c r="A179" s="8" t="s">
        <v>22</v>
      </c>
      <c r="B179" s="12" t="s">
        <v>23</v>
      </c>
      <c r="C179" s="12">
        <v>7.0000000000000007E-2</v>
      </c>
      <c r="D179" s="12">
        <v>0.02</v>
      </c>
      <c r="E179" s="12">
        <v>15</v>
      </c>
      <c r="F179" s="12">
        <v>60</v>
      </c>
      <c r="G179" s="12">
        <v>685</v>
      </c>
      <c r="H179" s="34" t="s">
        <v>24</v>
      </c>
    </row>
    <row r="180" spans="1:8" s="20" customFormat="1" x14ac:dyDescent="0.25">
      <c r="A180" s="16" t="s">
        <v>25</v>
      </c>
      <c r="B180" s="17"/>
      <c r="C180" s="18">
        <f>SUM(C178:C179)</f>
        <v>3.57</v>
      </c>
      <c r="D180" s="18">
        <f>SUM(D178:D179)</f>
        <v>2.82</v>
      </c>
      <c r="E180" s="18">
        <f>SUM(E178:E179)</f>
        <v>30.1</v>
      </c>
      <c r="F180" s="18">
        <f>SUM(F178:F179)</f>
        <v>162.4</v>
      </c>
      <c r="G180" s="17"/>
      <c r="H180" s="55"/>
    </row>
    <row r="181" spans="1:8" s="20" customFormat="1" x14ac:dyDescent="0.25">
      <c r="A181" s="16" t="s">
        <v>47</v>
      </c>
      <c r="B181" s="17"/>
      <c r="C181" s="18">
        <f>SUM(C176,C180)</f>
        <v>25.57</v>
      </c>
      <c r="D181" s="18">
        <f t="shared" ref="D181:F181" si="11">SUM(D176,D180)</f>
        <v>35.430000000000007</v>
      </c>
      <c r="E181" s="18">
        <f t="shared" si="11"/>
        <v>113.38</v>
      </c>
      <c r="F181" s="18">
        <f t="shared" si="11"/>
        <v>890.65</v>
      </c>
      <c r="G181" s="17"/>
      <c r="H181" s="55"/>
    </row>
  </sheetData>
  <mergeCells count="86">
    <mergeCell ref="A170:H170"/>
    <mergeCell ref="A177:H177"/>
    <mergeCell ref="A155:H155"/>
    <mergeCell ref="A162:H162"/>
    <mergeCell ref="A167:H167"/>
    <mergeCell ref="A168:A169"/>
    <mergeCell ref="B168:F168"/>
    <mergeCell ref="G168:G169"/>
    <mergeCell ref="H168:H169"/>
    <mergeCell ref="A140:H140"/>
    <mergeCell ref="A147:H147"/>
    <mergeCell ref="A152:H152"/>
    <mergeCell ref="A153:A154"/>
    <mergeCell ref="B153:F153"/>
    <mergeCell ref="G153:G154"/>
    <mergeCell ref="H153:H154"/>
    <mergeCell ref="A125:H125"/>
    <mergeCell ref="A132:H132"/>
    <mergeCell ref="A137:H137"/>
    <mergeCell ref="A138:A139"/>
    <mergeCell ref="B138:F138"/>
    <mergeCell ref="G138:G139"/>
    <mergeCell ref="H138:H139"/>
    <mergeCell ref="A110:H110"/>
    <mergeCell ref="A117:H117"/>
    <mergeCell ref="A122:H122"/>
    <mergeCell ref="A123:A124"/>
    <mergeCell ref="B123:F123"/>
    <mergeCell ref="G123:G124"/>
    <mergeCell ref="H123:H124"/>
    <mergeCell ref="A96:H96"/>
    <mergeCell ref="A102:H102"/>
    <mergeCell ref="A107:H107"/>
    <mergeCell ref="A108:A109"/>
    <mergeCell ref="B108:F108"/>
    <mergeCell ref="G108:G109"/>
    <mergeCell ref="H108:H109"/>
    <mergeCell ref="A80:H80"/>
    <mergeCell ref="A87:H87"/>
    <mergeCell ref="A92:H92"/>
    <mergeCell ref="A93:H93"/>
    <mergeCell ref="A94:A95"/>
    <mergeCell ref="B94:F94"/>
    <mergeCell ref="G94:G95"/>
    <mergeCell ref="H94:H95"/>
    <mergeCell ref="A65:H65"/>
    <mergeCell ref="A72:H72"/>
    <mergeCell ref="A77:H77"/>
    <mergeCell ref="A78:A79"/>
    <mergeCell ref="B78:F78"/>
    <mergeCell ref="G78:G79"/>
    <mergeCell ref="H78:H79"/>
    <mergeCell ref="A50:H50"/>
    <mergeCell ref="A57:H57"/>
    <mergeCell ref="A62:H62"/>
    <mergeCell ref="A63:A64"/>
    <mergeCell ref="B63:F63"/>
    <mergeCell ref="G63:G64"/>
    <mergeCell ref="H63:H64"/>
    <mergeCell ref="A35:H35"/>
    <mergeCell ref="A42:H42"/>
    <mergeCell ref="A47:H47"/>
    <mergeCell ref="A48:A49"/>
    <mergeCell ref="B48:F48"/>
    <mergeCell ref="G48:G49"/>
    <mergeCell ref="H48:H49"/>
    <mergeCell ref="A20:H20"/>
    <mergeCell ref="A27:H27"/>
    <mergeCell ref="A32:H32"/>
    <mergeCell ref="A33:A34"/>
    <mergeCell ref="B33:F33"/>
    <mergeCell ref="G33:G34"/>
    <mergeCell ref="H33:H34"/>
    <mergeCell ref="A5:H5"/>
    <mergeCell ref="A12:H12"/>
    <mergeCell ref="A17:H17"/>
    <mergeCell ref="A18:A19"/>
    <mergeCell ref="B18:F18"/>
    <mergeCell ref="G18:G19"/>
    <mergeCell ref="H18:H19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EF0C-3632-466A-8CB8-E0640AFA332D}">
  <dimension ref="A1:M193"/>
  <sheetViews>
    <sheetView topLeftCell="A40" zoomScale="120" zoomScaleNormal="120" workbookViewId="0">
      <selection activeCell="A70" sqref="A70:XFD70"/>
    </sheetView>
  </sheetViews>
  <sheetFormatPr defaultRowHeight="11.25" x14ac:dyDescent="0.25"/>
  <cols>
    <col min="1" max="1" width="35.7109375" style="120" customWidth="1"/>
    <col min="2" max="2" width="8.7109375" style="121" customWidth="1"/>
    <col min="3" max="4" width="7.7109375" style="122" customWidth="1"/>
    <col min="5" max="5" width="8.140625" style="123" customWidth="1"/>
    <col min="6" max="6" width="7.7109375" style="122" customWidth="1"/>
    <col min="7" max="7" width="9.140625" style="121"/>
    <col min="8" max="9" width="7.7109375" style="122" customWidth="1"/>
    <col min="10" max="10" width="8.28515625" style="122" customWidth="1"/>
    <col min="11" max="11" width="7.7109375" style="122" customWidth="1"/>
    <col min="12" max="12" width="7" style="121" customWidth="1"/>
    <col min="13" max="13" width="18.5703125" style="124" customWidth="1"/>
    <col min="14" max="256" width="9.140625" style="68"/>
    <col min="257" max="257" width="21" style="68" customWidth="1"/>
    <col min="258" max="258" width="5.140625" style="68" customWidth="1"/>
    <col min="259" max="259" width="4" style="68" customWidth="1"/>
    <col min="260" max="260" width="4.28515625" style="68" customWidth="1"/>
    <col min="261" max="261" width="4.5703125" style="68" customWidth="1"/>
    <col min="262" max="262" width="4.7109375" style="68" customWidth="1"/>
    <col min="263" max="263" width="5.28515625" style="68" customWidth="1"/>
    <col min="264" max="265" width="4.42578125" style="68" customWidth="1"/>
    <col min="266" max="266" width="4.5703125" style="68" customWidth="1"/>
    <col min="267" max="267" width="4.7109375" style="68" customWidth="1"/>
    <col min="268" max="268" width="4.42578125" style="68" customWidth="1"/>
    <col min="269" max="269" width="11.5703125" style="68" customWidth="1"/>
    <col min="270" max="512" width="9.140625" style="68"/>
    <col min="513" max="513" width="21" style="68" customWidth="1"/>
    <col min="514" max="514" width="5.140625" style="68" customWidth="1"/>
    <col min="515" max="515" width="4" style="68" customWidth="1"/>
    <col min="516" max="516" width="4.28515625" style="68" customWidth="1"/>
    <col min="517" max="517" width="4.5703125" style="68" customWidth="1"/>
    <col min="518" max="518" width="4.7109375" style="68" customWidth="1"/>
    <col min="519" max="519" width="5.28515625" style="68" customWidth="1"/>
    <col min="520" max="521" width="4.42578125" style="68" customWidth="1"/>
    <col min="522" max="522" width="4.5703125" style="68" customWidth="1"/>
    <col min="523" max="523" width="4.7109375" style="68" customWidth="1"/>
    <col min="524" max="524" width="4.42578125" style="68" customWidth="1"/>
    <col min="525" max="525" width="11.5703125" style="68" customWidth="1"/>
    <col min="526" max="768" width="9.140625" style="68"/>
    <col min="769" max="769" width="21" style="68" customWidth="1"/>
    <col min="770" max="770" width="5.140625" style="68" customWidth="1"/>
    <col min="771" max="771" width="4" style="68" customWidth="1"/>
    <col min="772" max="772" width="4.28515625" style="68" customWidth="1"/>
    <col min="773" max="773" width="4.5703125" style="68" customWidth="1"/>
    <col min="774" max="774" width="4.7109375" style="68" customWidth="1"/>
    <col min="775" max="775" width="5.28515625" style="68" customWidth="1"/>
    <col min="776" max="777" width="4.42578125" style="68" customWidth="1"/>
    <col min="778" max="778" width="4.5703125" style="68" customWidth="1"/>
    <col min="779" max="779" width="4.7109375" style="68" customWidth="1"/>
    <col min="780" max="780" width="4.42578125" style="68" customWidth="1"/>
    <col min="781" max="781" width="11.5703125" style="68" customWidth="1"/>
    <col min="782" max="1024" width="9.140625" style="68"/>
    <col min="1025" max="1025" width="21" style="68" customWidth="1"/>
    <col min="1026" max="1026" width="5.140625" style="68" customWidth="1"/>
    <col min="1027" max="1027" width="4" style="68" customWidth="1"/>
    <col min="1028" max="1028" width="4.28515625" style="68" customWidth="1"/>
    <col min="1029" max="1029" width="4.5703125" style="68" customWidth="1"/>
    <col min="1030" max="1030" width="4.7109375" style="68" customWidth="1"/>
    <col min="1031" max="1031" width="5.28515625" style="68" customWidth="1"/>
    <col min="1032" max="1033" width="4.42578125" style="68" customWidth="1"/>
    <col min="1034" max="1034" width="4.5703125" style="68" customWidth="1"/>
    <col min="1035" max="1035" width="4.7109375" style="68" customWidth="1"/>
    <col min="1036" max="1036" width="4.42578125" style="68" customWidth="1"/>
    <col min="1037" max="1037" width="11.5703125" style="68" customWidth="1"/>
    <col min="1038" max="1280" width="9.140625" style="68"/>
    <col min="1281" max="1281" width="21" style="68" customWidth="1"/>
    <col min="1282" max="1282" width="5.140625" style="68" customWidth="1"/>
    <col min="1283" max="1283" width="4" style="68" customWidth="1"/>
    <col min="1284" max="1284" width="4.28515625" style="68" customWidth="1"/>
    <col min="1285" max="1285" width="4.5703125" style="68" customWidth="1"/>
    <col min="1286" max="1286" width="4.7109375" style="68" customWidth="1"/>
    <col min="1287" max="1287" width="5.28515625" style="68" customWidth="1"/>
    <col min="1288" max="1289" width="4.42578125" style="68" customWidth="1"/>
    <col min="1290" max="1290" width="4.5703125" style="68" customWidth="1"/>
    <col min="1291" max="1291" width="4.7109375" style="68" customWidth="1"/>
    <col min="1292" max="1292" width="4.42578125" style="68" customWidth="1"/>
    <col min="1293" max="1293" width="11.5703125" style="68" customWidth="1"/>
    <col min="1294" max="1536" width="9.140625" style="68"/>
    <col min="1537" max="1537" width="21" style="68" customWidth="1"/>
    <col min="1538" max="1538" width="5.140625" style="68" customWidth="1"/>
    <col min="1539" max="1539" width="4" style="68" customWidth="1"/>
    <col min="1540" max="1540" width="4.28515625" style="68" customWidth="1"/>
    <col min="1541" max="1541" width="4.5703125" style="68" customWidth="1"/>
    <col min="1542" max="1542" width="4.7109375" style="68" customWidth="1"/>
    <col min="1543" max="1543" width="5.28515625" style="68" customWidth="1"/>
    <col min="1544" max="1545" width="4.42578125" style="68" customWidth="1"/>
    <col min="1546" max="1546" width="4.5703125" style="68" customWidth="1"/>
    <col min="1547" max="1547" width="4.7109375" style="68" customWidth="1"/>
    <col min="1548" max="1548" width="4.42578125" style="68" customWidth="1"/>
    <col min="1549" max="1549" width="11.5703125" style="68" customWidth="1"/>
    <col min="1550" max="1792" width="9.140625" style="68"/>
    <col min="1793" max="1793" width="21" style="68" customWidth="1"/>
    <col min="1794" max="1794" width="5.140625" style="68" customWidth="1"/>
    <col min="1795" max="1795" width="4" style="68" customWidth="1"/>
    <col min="1796" max="1796" width="4.28515625" style="68" customWidth="1"/>
    <col min="1797" max="1797" width="4.5703125" style="68" customWidth="1"/>
    <col min="1798" max="1798" width="4.7109375" style="68" customWidth="1"/>
    <col min="1799" max="1799" width="5.28515625" style="68" customWidth="1"/>
    <col min="1800" max="1801" width="4.42578125" style="68" customWidth="1"/>
    <col min="1802" max="1802" width="4.5703125" style="68" customWidth="1"/>
    <col min="1803" max="1803" width="4.7109375" style="68" customWidth="1"/>
    <col min="1804" max="1804" width="4.42578125" style="68" customWidth="1"/>
    <col min="1805" max="1805" width="11.5703125" style="68" customWidth="1"/>
    <col min="1806" max="2048" width="9.140625" style="68"/>
    <col min="2049" max="2049" width="21" style="68" customWidth="1"/>
    <col min="2050" max="2050" width="5.140625" style="68" customWidth="1"/>
    <col min="2051" max="2051" width="4" style="68" customWidth="1"/>
    <col min="2052" max="2052" width="4.28515625" style="68" customWidth="1"/>
    <col min="2053" max="2053" width="4.5703125" style="68" customWidth="1"/>
    <col min="2054" max="2054" width="4.7109375" style="68" customWidth="1"/>
    <col min="2055" max="2055" width="5.28515625" style="68" customWidth="1"/>
    <col min="2056" max="2057" width="4.42578125" style="68" customWidth="1"/>
    <col min="2058" max="2058" width="4.5703125" style="68" customWidth="1"/>
    <col min="2059" max="2059" width="4.7109375" style="68" customWidth="1"/>
    <col min="2060" max="2060" width="4.42578125" style="68" customWidth="1"/>
    <col min="2061" max="2061" width="11.5703125" style="68" customWidth="1"/>
    <col min="2062" max="2304" width="9.140625" style="68"/>
    <col min="2305" max="2305" width="21" style="68" customWidth="1"/>
    <col min="2306" max="2306" width="5.140625" style="68" customWidth="1"/>
    <col min="2307" max="2307" width="4" style="68" customWidth="1"/>
    <col min="2308" max="2308" width="4.28515625" style="68" customWidth="1"/>
    <col min="2309" max="2309" width="4.5703125" style="68" customWidth="1"/>
    <col min="2310" max="2310" width="4.7109375" style="68" customWidth="1"/>
    <col min="2311" max="2311" width="5.28515625" style="68" customWidth="1"/>
    <col min="2312" max="2313" width="4.42578125" style="68" customWidth="1"/>
    <col min="2314" max="2314" width="4.5703125" style="68" customWidth="1"/>
    <col min="2315" max="2315" width="4.7109375" style="68" customWidth="1"/>
    <col min="2316" max="2316" width="4.42578125" style="68" customWidth="1"/>
    <col min="2317" max="2317" width="11.5703125" style="68" customWidth="1"/>
    <col min="2318" max="2560" width="9.140625" style="68"/>
    <col min="2561" max="2561" width="21" style="68" customWidth="1"/>
    <col min="2562" max="2562" width="5.140625" style="68" customWidth="1"/>
    <col min="2563" max="2563" width="4" style="68" customWidth="1"/>
    <col min="2564" max="2564" width="4.28515625" style="68" customWidth="1"/>
    <col min="2565" max="2565" width="4.5703125" style="68" customWidth="1"/>
    <col min="2566" max="2566" width="4.7109375" style="68" customWidth="1"/>
    <col min="2567" max="2567" width="5.28515625" style="68" customWidth="1"/>
    <col min="2568" max="2569" width="4.42578125" style="68" customWidth="1"/>
    <col min="2570" max="2570" width="4.5703125" style="68" customWidth="1"/>
    <col min="2571" max="2571" width="4.7109375" style="68" customWidth="1"/>
    <col min="2572" max="2572" width="4.42578125" style="68" customWidth="1"/>
    <col min="2573" max="2573" width="11.5703125" style="68" customWidth="1"/>
    <col min="2574" max="2816" width="9.140625" style="68"/>
    <col min="2817" max="2817" width="21" style="68" customWidth="1"/>
    <col min="2818" max="2818" width="5.140625" style="68" customWidth="1"/>
    <col min="2819" max="2819" width="4" style="68" customWidth="1"/>
    <col min="2820" max="2820" width="4.28515625" style="68" customWidth="1"/>
    <col min="2821" max="2821" width="4.5703125" style="68" customWidth="1"/>
    <col min="2822" max="2822" width="4.7109375" style="68" customWidth="1"/>
    <col min="2823" max="2823" width="5.28515625" style="68" customWidth="1"/>
    <col min="2824" max="2825" width="4.42578125" style="68" customWidth="1"/>
    <col min="2826" max="2826" width="4.5703125" style="68" customWidth="1"/>
    <col min="2827" max="2827" width="4.7109375" style="68" customWidth="1"/>
    <col min="2828" max="2828" width="4.42578125" style="68" customWidth="1"/>
    <col min="2829" max="2829" width="11.5703125" style="68" customWidth="1"/>
    <col min="2830" max="3072" width="9.140625" style="68"/>
    <col min="3073" max="3073" width="21" style="68" customWidth="1"/>
    <col min="3074" max="3074" width="5.140625" style="68" customWidth="1"/>
    <col min="3075" max="3075" width="4" style="68" customWidth="1"/>
    <col min="3076" max="3076" width="4.28515625" style="68" customWidth="1"/>
    <col min="3077" max="3077" width="4.5703125" style="68" customWidth="1"/>
    <col min="3078" max="3078" width="4.7109375" style="68" customWidth="1"/>
    <col min="3079" max="3079" width="5.28515625" style="68" customWidth="1"/>
    <col min="3080" max="3081" width="4.42578125" style="68" customWidth="1"/>
    <col min="3082" max="3082" width="4.5703125" style="68" customWidth="1"/>
    <col min="3083" max="3083" width="4.7109375" style="68" customWidth="1"/>
    <col min="3084" max="3084" width="4.42578125" style="68" customWidth="1"/>
    <col min="3085" max="3085" width="11.5703125" style="68" customWidth="1"/>
    <col min="3086" max="3328" width="9.140625" style="68"/>
    <col min="3329" max="3329" width="21" style="68" customWidth="1"/>
    <col min="3330" max="3330" width="5.140625" style="68" customWidth="1"/>
    <col min="3331" max="3331" width="4" style="68" customWidth="1"/>
    <col min="3332" max="3332" width="4.28515625" style="68" customWidth="1"/>
    <col min="3333" max="3333" width="4.5703125" style="68" customWidth="1"/>
    <col min="3334" max="3334" width="4.7109375" style="68" customWidth="1"/>
    <col min="3335" max="3335" width="5.28515625" style="68" customWidth="1"/>
    <col min="3336" max="3337" width="4.42578125" style="68" customWidth="1"/>
    <col min="3338" max="3338" width="4.5703125" style="68" customWidth="1"/>
    <col min="3339" max="3339" width="4.7109375" style="68" customWidth="1"/>
    <col min="3340" max="3340" width="4.42578125" style="68" customWidth="1"/>
    <col min="3341" max="3341" width="11.5703125" style="68" customWidth="1"/>
    <col min="3342" max="3584" width="9.140625" style="68"/>
    <col min="3585" max="3585" width="21" style="68" customWidth="1"/>
    <col min="3586" max="3586" width="5.140625" style="68" customWidth="1"/>
    <col min="3587" max="3587" width="4" style="68" customWidth="1"/>
    <col min="3588" max="3588" width="4.28515625" style="68" customWidth="1"/>
    <col min="3589" max="3589" width="4.5703125" style="68" customWidth="1"/>
    <col min="3590" max="3590" width="4.7109375" style="68" customWidth="1"/>
    <col min="3591" max="3591" width="5.28515625" style="68" customWidth="1"/>
    <col min="3592" max="3593" width="4.42578125" style="68" customWidth="1"/>
    <col min="3594" max="3594" width="4.5703125" style="68" customWidth="1"/>
    <col min="3595" max="3595" width="4.7109375" style="68" customWidth="1"/>
    <col min="3596" max="3596" width="4.42578125" style="68" customWidth="1"/>
    <col min="3597" max="3597" width="11.5703125" style="68" customWidth="1"/>
    <col min="3598" max="3840" width="9.140625" style="68"/>
    <col min="3841" max="3841" width="21" style="68" customWidth="1"/>
    <col min="3842" max="3842" width="5.140625" style="68" customWidth="1"/>
    <col min="3843" max="3843" width="4" style="68" customWidth="1"/>
    <col min="3844" max="3844" width="4.28515625" style="68" customWidth="1"/>
    <col min="3845" max="3845" width="4.5703125" style="68" customWidth="1"/>
    <col min="3846" max="3846" width="4.7109375" style="68" customWidth="1"/>
    <col min="3847" max="3847" width="5.28515625" style="68" customWidth="1"/>
    <col min="3848" max="3849" width="4.42578125" style="68" customWidth="1"/>
    <col min="3850" max="3850" width="4.5703125" style="68" customWidth="1"/>
    <col min="3851" max="3851" width="4.7109375" style="68" customWidth="1"/>
    <col min="3852" max="3852" width="4.42578125" style="68" customWidth="1"/>
    <col min="3853" max="3853" width="11.5703125" style="68" customWidth="1"/>
    <col min="3854" max="4096" width="9.140625" style="68"/>
    <col min="4097" max="4097" width="21" style="68" customWidth="1"/>
    <col min="4098" max="4098" width="5.140625" style="68" customWidth="1"/>
    <col min="4099" max="4099" width="4" style="68" customWidth="1"/>
    <col min="4100" max="4100" width="4.28515625" style="68" customWidth="1"/>
    <col min="4101" max="4101" width="4.5703125" style="68" customWidth="1"/>
    <col min="4102" max="4102" width="4.7109375" style="68" customWidth="1"/>
    <col min="4103" max="4103" width="5.28515625" style="68" customWidth="1"/>
    <col min="4104" max="4105" width="4.42578125" style="68" customWidth="1"/>
    <col min="4106" max="4106" width="4.5703125" style="68" customWidth="1"/>
    <col min="4107" max="4107" width="4.7109375" style="68" customWidth="1"/>
    <col min="4108" max="4108" width="4.42578125" style="68" customWidth="1"/>
    <col min="4109" max="4109" width="11.5703125" style="68" customWidth="1"/>
    <col min="4110" max="4352" width="9.140625" style="68"/>
    <col min="4353" max="4353" width="21" style="68" customWidth="1"/>
    <col min="4354" max="4354" width="5.140625" style="68" customWidth="1"/>
    <col min="4355" max="4355" width="4" style="68" customWidth="1"/>
    <col min="4356" max="4356" width="4.28515625" style="68" customWidth="1"/>
    <col min="4357" max="4357" width="4.5703125" style="68" customWidth="1"/>
    <col min="4358" max="4358" width="4.7109375" style="68" customWidth="1"/>
    <col min="4359" max="4359" width="5.28515625" style="68" customWidth="1"/>
    <col min="4360" max="4361" width="4.42578125" style="68" customWidth="1"/>
    <col min="4362" max="4362" width="4.5703125" style="68" customWidth="1"/>
    <col min="4363" max="4363" width="4.7109375" style="68" customWidth="1"/>
    <col min="4364" max="4364" width="4.42578125" style="68" customWidth="1"/>
    <col min="4365" max="4365" width="11.5703125" style="68" customWidth="1"/>
    <col min="4366" max="4608" width="9.140625" style="68"/>
    <col min="4609" max="4609" width="21" style="68" customWidth="1"/>
    <col min="4610" max="4610" width="5.140625" style="68" customWidth="1"/>
    <col min="4611" max="4611" width="4" style="68" customWidth="1"/>
    <col min="4612" max="4612" width="4.28515625" style="68" customWidth="1"/>
    <col min="4613" max="4613" width="4.5703125" style="68" customWidth="1"/>
    <col min="4614" max="4614" width="4.7109375" style="68" customWidth="1"/>
    <col min="4615" max="4615" width="5.28515625" style="68" customWidth="1"/>
    <col min="4616" max="4617" width="4.42578125" style="68" customWidth="1"/>
    <col min="4618" max="4618" width="4.5703125" style="68" customWidth="1"/>
    <col min="4619" max="4619" width="4.7109375" style="68" customWidth="1"/>
    <col min="4620" max="4620" width="4.42578125" style="68" customWidth="1"/>
    <col min="4621" max="4621" width="11.5703125" style="68" customWidth="1"/>
    <col min="4622" max="4864" width="9.140625" style="68"/>
    <col min="4865" max="4865" width="21" style="68" customWidth="1"/>
    <col min="4866" max="4866" width="5.140625" style="68" customWidth="1"/>
    <col min="4867" max="4867" width="4" style="68" customWidth="1"/>
    <col min="4868" max="4868" width="4.28515625" style="68" customWidth="1"/>
    <col min="4869" max="4869" width="4.5703125" style="68" customWidth="1"/>
    <col min="4870" max="4870" width="4.7109375" style="68" customWidth="1"/>
    <col min="4871" max="4871" width="5.28515625" style="68" customWidth="1"/>
    <col min="4872" max="4873" width="4.42578125" style="68" customWidth="1"/>
    <col min="4874" max="4874" width="4.5703125" style="68" customWidth="1"/>
    <col min="4875" max="4875" width="4.7109375" style="68" customWidth="1"/>
    <col min="4876" max="4876" width="4.42578125" style="68" customWidth="1"/>
    <col min="4877" max="4877" width="11.5703125" style="68" customWidth="1"/>
    <col min="4878" max="5120" width="9.140625" style="68"/>
    <col min="5121" max="5121" width="21" style="68" customWidth="1"/>
    <col min="5122" max="5122" width="5.140625" style="68" customWidth="1"/>
    <col min="5123" max="5123" width="4" style="68" customWidth="1"/>
    <col min="5124" max="5124" width="4.28515625" style="68" customWidth="1"/>
    <col min="5125" max="5125" width="4.5703125" style="68" customWidth="1"/>
    <col min="5126" max="5126" width="4.7109375" style="68" customWidth="1"/>
    <col min="5127" max="5127" width="5.28515625" style="68" customWidth="1"/>
    <col min="5128" max="5129" width="4.42578125" style="68" customWidth="1"/>
    <col min="5130" max="5130" width="4.5703125" style="68" customWidth="1"/>
    <col min="5131" max="5131" width="4.7109375" style="68" customWidth="1"/>
    <col min="5132" max="5132" width="4.42578125" style="68" customWidth="1"/>
    <col min="5133" max="5133" width="11.5703125" style="68" customWidth="1"/>
    <col min="5134" max="5376" width="9.140625" style="68"/>
    <col min="5377" max="5377" width="21" style="68" customWidth="1"/>
    <col min="5378" max="5378" width="5.140625" style="68" customWidth="1"/>
    <col min="5379" max="5379" width="4" style="68" customWidth="1"/>
    <col min="5380" max="5380" width="4.28515625" style="68" customWidth="1"/>
    <col min="5381" max="5381" width="4.5703125" style="68" customWidth="1"/>
    <col min="5382" max="5382" width="4.7109375" style="68" customWidth="1"/>
    <col min="5383" max="5383" width="5.28515625" style="68" customWidth="1"/>
    <col min="5384" max="5385" width="4.42578125" style="68" customWidth="1"/>
    <col min="5386" max="5386" width="4.5703125" style="68" customWidth="1"/>
    <col min="5387" max="5387" width="4.7109375" style="68" customWidth="1"/>
    <col min="5388" max="5388" width="4.42578125" style="68" customWidth="1"/>
    <col min="5389" max="5389" width="11.5703125" style="68" customWidth="1"/>
    <col min="5390" max="5632" width="9.140625" style="68"/>
    <col min="5633" max="5633" width="21" style="68" customWidth="1"/>
    <col min="5634" max="5634" width="5.140625" style="68" customWidth="1"/>
    <col min="5635" max="5635" width="4" style="68" customWidth="1"/>
    <col min="5636" max="5636" width="4.28515625" style="68" customWidth="1"/>
    <col min="5637" max="5637" width="4.5703125" style="68" customWidth="1"/>
    <col min="5638" max="5638" width="4.7109375" style="68" customWidth="1"/>
    <col min="5639" max="5639" width="5.28515625" style="68" customWidth="1"/>
    <col min="5640" max="5641" width="4.42578125" style="68" customWidth="1"/>
    <col min="5642" max="5642" width="4.5703125" style="68" customWidth="1"/>
    <col min="5643" max="5643" width="4.7109375" style="68" customWidth="1"/>
    <col min="5644" max="5644" width="4.42578125" style="68" customWidth="1"/>
    <col min="5645" max="5645" width="11.5703125" style="68" customWidth="1"/>
    <col min="5646" max="5888" width="9.140625" style="68"/>
    <col min="5889" max="5889" width="21" style="68" customWidth="1"/>
    <col min="5890" max="5890" width="5.140625" style="68" customWidth="1"/>
    <col min="5891" max="5891" width="4" style="68" customWidth="1"/>
    <col min="5892" max="5892" width="4.28515625" style="68" customWidth="1"/>
    <col min="5893" max="5893" width="4.5703125" style="68" customWidth="1"/>
    <col min="5894" max="5894" width="4.7109375" style="68" customWidth="1"/>
    <col min="5895" max="5895" width="5.28515625" style="68" customWidth="1"/>
    <col min="5896" max="5897" width="4.42578125" style="68" customWidth="1"/>
    <col min="5898" max="5898" width="4.5703125" style="68" customWidth="1"/>
    <col min="5899" max="5899" width="4.7109375" style="68" customWidth="1"/>
    <col min="5900" max="5900" width="4.42578125" style="68" customWidth="1"/>
    <col min="5901" max="5901" width="11.5703125" style="68" customWidth="1"/>
    <col min="5902" max="6144" width="9.140625" style="68"/>
    <col min="6145" max="6145" width="21" style="68" customWidth="1"/>
    <col min="6146" max="6146" width="5.140625" style="68" customWidth="1"/>
    <col min="6147" max="6147" width="4" style="68" customWidth="1"/>
    <col min="6148" max="6148" width="4.28515625" style="68" customWidth="1"/>
    <col min="6149" max="6149" width="4.5703125" style="68" customWidth="1"/>
    <col min="6150" max="6150" width="4.7109375" style="68" customWidth="1"/>
    <col min="6151" max="6151" width="5.28515625" style="68" customWidth="1"/>
    <col min="6152" max="6153" width="4.42578125" style="68" customWidth="1"/>
    <col min="6154" max="6154" width="4.5703125" style="68" customWidth="1"/>
    <col min="6155" max="6155" width="4.7109375" style="68" customWidth="1"/>
    <col min="6156" max="6156" width="4.42578125" style="68" customWidth="1"/>
    <col min="6157" max="6157" width="11.5703125" style="68" customWidth="1"/>
    <col min="6158" max="6400" width="9.140625" style="68"/>
    <col min="6401" max="6401" width="21" style="68" customWidth="1"/>
    <col min="6402" max="6402" width="5.140625" style="68" customWidth="1"/>
    <col min="6403" max="6403" width="4" style="68" customWidth="1"/>
    <col min="6404" max="6404" width="4.28515625" style="68" customWidth="1"/>
    <col min="6405" max="6405" width="4.5703125" style="68" customWidth="1"/>
    <col min="6406" max="6406" width="4.7109375" style="68" customWidth="1"/>
    <col min="6407" max="6407" width="5.28515625" style="68" customWidth="1"/>
    <col min="6408" max="6409" width="4.42578125" style="68" customWidth="1"/>
    <col min="6410" max="6410" width="4.5703125" style="68" customWidth="1"/>
    <col min="6411" max="6411" width="4.7109375" style="68" customWidth="1"/>
    <col min="6412" max="6412" width="4.42578125" style="68" customWidth="1"/>
    <col min="6413" max="6413" width="11.5703125" style="68" customWidth="1"/>
    <col min="6414" max="6656" width="9.140625" style="68"/>
    <col min="6657" max="6657" width="21" style="68" customWidth="1"/>
    <col min="6658" max="6658" width="5.140625" style="68" customWidth="1"/>
    <col min="6659" max="6659" width="4" style="68" customWidth="1"/>
    <col min="6660" max="6660" width="4.28515625" style="68" customWidth="1"/>
    <col min="6661" max="6661" width="4.5703125" style="68" customWidth="1"/>
    <col min="6662" max="6662" width="4.7109375" style="68" customWidth="1"/>
    <col min="6663" max="6663" width="5.28515625" style="68" customWidth="1"/>
    <col min="6664" max="6665" width="4.42578125" style="68" customWidth="1"/>
    <col min="6666" max="6666" width="4.5703125" style="68" customWidth="1"/>
    <col min="6667" max="6667" width="4.7109375" style="68" customWidth="1"/>
    <col min="6668" max="6668" width="4.42578125" style="68" customWidth="1"/>
    <col min="6669" max="6669" width="11.5703125" style="68" customWidth="1"/>
    <col min="6670" max="6912" width="9.140625" style="68"/>
    <col min="6913" max="6913" width="21" style="68" customWidth="1"/>
    <col min="6914" max="6914" width="5.140625" style="68" customWidth="1"/>
    <col min="6915" max="6915" width="4" style="68" customWidth="1"/>
    <col min="6916" max="6916" width="4.28515625" style="68" customWidth="1"/>
    <col min="6917" max="6917" width="4.5703125" style="68" customWidth="1"/>
    <col min="6918" max="6918" width="4.7109375" style="68" customWidth="1"/>
    <col min="6919" max="6919" width="5.28515625" style="68" customWidth="1"/>
    <col min="6920" max="6921" width="4.42578125" style="68" customWidth="1"/>
    <col min="6922" max="6922" width="4.5703125" style="68" customWidth="1"/>
    <col min="6923" max="6923" width="4.7109375" style="68" customWidth="1"/>
    <col min="6924" max="6924" width="4.42578125" style="68" customWidth="1"/>
    <col min="6925" max="6925" width="11.5703125" style="68" customWidth="1"/>
    <col min="6926" max="7168" width="9.140625" style="68"/>
    <col min="7169" max="7169" width="21" style="68" customWidth="1"/>
    <col min="7170" max="7170" width="5.140625" style="68" customWidth="1"/>
    <col min="7171" max="7171" width="4" style="68" customWidth="1"/>
    <col min="7172" max="7172" width="4.28515625" style="68" customWidth="1"/>
    <col min="7173" max="7173" width="4.5703125" style="68" customWidth="1"/>
    <col min="7174" max="7174" width="4.7109375" style="68" customWidth="1"/>
    <col min="7175" max="7175" width="5.28515625" style="68" customWidth="1"/>
    <col min="7176" max="7177" width="4.42578125" style="68" customWidth="1"/>
    <col min="7178" max="7178" width="4.5703125" style="68" customWidth="1"/>
    <col min="7179" max="7179" width="4.7109375" style="68" customWidth="1"/>
    <col min="7180" max="7180" width="4.42578125" style="68" customWidth="1"/>
    <col min="7181" max="7181" width="11.5703125" style="68" customWidth="1"/>
    <col min="7182" max="7424" width="9.140625" style="68"/>
    <col min="7425" max="7425" width="21" style="68" customWidth="1"/>
    <col min="7426" max="7426" width="5.140625" style="68" customWidth="1"/>
    <col min="7427" max="7427" width="4" style="68" customWidth="1"/>
    <col min="7428" max="7428" width="4.28515625" style="68" customWidth="1"/>
    <col min="7429" max="7429" width="4.5703125" style="68" customWidth="1"/>
    <col min="7430" max="7430" width="4.7109375" style="68" customWidth="1"/>
    <col min="7431" max="7431" width="5.28515625" style="68" customWidth="1"/>
    <col min="7432" max="7433" width="4.42578125" style="68" customWidth="1"/>
    <col min="7434" max="7434" width="4.5703125" style="68" customWidth="1"/>
    <col min="7435" max="7435" width="4.7109375" style="68" customWidth="1"/>
    <col min="7436" max="7436" width="4.42578125" style="68" customWidth="1"/>
    <col min="7437" max="7437" width="11.5703125" style="68" customWidth="1"/>
    <col min="7438" max="7680" width="9.140625" style="68"/>
    <col min="7681" max="7681" width="21" style="68" customWidth="1"/>
    <col min="7682" max="7682" width="5.140625" style="68" customWidth="1"/>
    <col min="7683" max="7683" width="4" style="68" customWidth="1"/>
    <col min="7684" max="7684" width="4.28515625" style="68" customWidth="1"/>
    <col min="7685" max="7685" width="4.5703125" style="68" customWidth="1"/>
    <col min="7686" max="7686" width="4.7109375" style="68" customWidth="1"/>
    <col min="7687" max="7687" width="5.28515625" style="68" customWidth="1"/>
    <col min="7688" max="7689" width="4.42578125" style="68" customWidth="1"/>
    <col min="7690" max="7690" width="4.5703125" style="68" customWidth="1"/>
    <col min="7691" max="7691" width="4.7109375" style="68" customWidth="1"/>
    <col min="7692" max="7692" width="4.42578125" style="68" customWidth="1"/>
    <col min="7693" max="7693" width="11.5703125" style="68" customWidth="1"/>
    <col min="7694" max="7936" width="9.140625" style="68"/>
    <col min="7937" max="7937" width="21" style="68" customWidth="1"/>
    <col min="7938" max="7938" width="5.140625" style="68" customWidth="1"/>
    <col min="7939" max="7939" width="4" style="68" customWidth="1"/>
    <col min="7940" max="7940" width="4.28515625" style="68" customWidth="1"/>
    <col min="7941" max="7941" width="4.5703125" style="68" customWidth="1"/>
    <col min="7942" max="7942" width="4.7109375" style="68" customWidth="1"/>
    <col min="7943" max="7943" width="5.28515625" style="68" customWidth="1"/>
    <col min="7944" max="7945" width="4.42578125" style="68" customWidth="1"/>
    <col min="7946" max="7946" width="4.5703125" style="68" customWidth="1"/>
    <col min="7947" max="7947" width="4.7109375" style="68" customWidth="1"/>
    <col min="7948" max="7948" width="4.42578125" style="68" customWidth="1"/>
    <col min="7949" max="7949" width="11.5703125" style="68" customWidth="1"/>
    <col min="7950" max="8192" width="9.140625" style="68"/>
    <col min="8193" max="8193" width="21" style="68" customWidth="1"/>
    <col min="8194" max="8194" width="5.140625" style="68" customWidth="1"/>
    <col min="8195" max="8195" width="4" style="68" customWidth="1"/>
    <col min="8196" max="8196" width="4.28515625" style="68" customWidth="1"/>
    <col min="8197" max="8197" width="4.5703125" style="68" customWidth="1"/>
    <col min="8198" max="8198" width="4.7109375" style="68" customWidth="1"/>
    <col min="8199" max="8199" width="5.28515625" style="68" customWidth="1"/>
    <col min="8200" max="8201" width="4.42578125" style="68" customWidth="1"/>
    <col min="8202" max="8202" width="4.5703125" style="68" customWidth="1"/>
    <col min="8203" max="8203" width="4.7109375" style="68" customWidth="1"/>
    <col min="8204" max="8204" width="4.42578125" style="68" customWidth="1"/>
    <col min="8205" max="8205" width="11.5703125" style="68" customWidth="1"/>
    <col min="8206" max="8448" width="9.140625" style="68"/>
    <col min="8449" max="8449" width="21" style="68" customWidth="1"/>
    <col min="8450" max="8450" width="5.140625" style="68" customWidth="1"/>
    <col min="8451" max="8451" width="4" style="68" customWidth="1"/>
    <col min="8452" max="8452" width="4.28515625" style="68" customWidth="1"/>
    <col min="8453" max="8453" width="4.5703125" style="68" customWidth="1"/>
    <col min="8454" max="8454" width="4.7109375" style="68" customWidth="1"/>
    <col min="8455" max="8455" width="5.28515625" style="68" customWidth="1"/>
    <col min="8456" max="8457" width="4.42578125" style="68" customWidth="1"/>
    <col min="8458" max="8458" width="4.5703125" style="68" customWidth="1"/>
    <col min="8459" max="8459" width="4.7109375" style="68" customWidth="1"/>
    <col min="8460" max="8460" width="4.42578125" style="68" customWidth="1"/>
    <col min="8461" max="8461" width="11.5703125" style="68" customWidth="1"/>
    <col min="8462" max="8704" width="9.140625" style="68"/>
    <col min="8705" max="8705" width="21" style="68" customWidth="1"/>
    <col min="8706" max="8706" width="5.140625" style="68" customWidth="1"/>
    <col min="8707" max="8707" width="4" style="68" customWidth="1"/>
    <col min="8708" max="8708" width="4.28515625" style="68" customWidth="1"/>
    <col min="8709" max="8709" width="4.5703125" style="68" customWidth="1"/>
    <col min="8710" max="8710" width="4.7109375" style="68" customWidth="1"/>
    <col min="8711" max="8711" width="5.28515625" style="68" customWidth="1"/>
    <col min="8712" max="8713" width="4.42578125" style="68" customWidth="1"/>
    <col min="8714" max="8714" width="4.5703125" style="68" customWidth="1"/>
    <col min="8715" max="8715" width="4.7109375" style="68" customWidth="1"/>
    <col min="8716" max="8716" width="4.42578125" style="68" customWidth="1"/>
    <col min="8717" max="8717" width="11.5703125" style="68" customWidth="1"/>
    <col min="8718" max="8960" width="9.140625" style="68"/>
    <col min="8961" max="8961" width="21" style="68" customWidth="1"/>
    <col min="8962" max="8962" width="5.140625" style="68" customWidth="1"/>
    <col min="8963" max="8963" width="4" style="68" customWidth="1"/>
    <col min="8964" max="8964" width="4.28515625" style="68" customWidth="1"/>
    <col min="8965" max="8965" width="4.5703125" style="68" customWidth="1"/>
    <col min="8966" max="8966" width="4.7109375" style="68" customWidth="1"/>
    <col min="8967" max="8967" width="5.28515625" style="68" customWidth="1"/>
    <col min="8968" max="8969" width="4.42578125" style="68" customWidth="1"/>
    <col min="8970" max="8970" width="4.5703125" style="68" customWidth="1"/>
    <col min="8971" max="8971" width="4.7109375" style="68" customWidth="1"/>
    <col min="8972" max="8972" width="4.42578125" style="68" customWidth="1"/>
    <col min="8973" max="8973" width="11.5703125" style="68" customWidth="1"/>
    <col min="8974" max="9216" width="9.140625" style="68"/>
    <col min="9217" max="9217" width="21" style="68" customWidth="1"/>
    <col min="9218" max="9218" width="5.140625" style="68" customWidth="1"/>
    <col min="9219" max="9219" width="4" style="68" customWidth="1"/>
    <col min="9220" max="9220" width="4.28515625" style="68" customWidth="1"/>
    <col min="9221" max="9221" width="4.5703125" style="68" customWidth="1"/>
    <col min="9222" max="9222" width="4.7109375" style="68" customWidth="1"/>
    <col min="9223" max="9223" width="5.28515625" style="68" customWidth="1"/>
    <col min="9224" max="9225" width="4.42578125" style="68" customWidth="1"/>
    <col min="9226" max="9226" width="4.5703125" style="68" customWidth="1"/>
    <col min="9227" max="9227" width="4.7109375" style="68" customWidth="1"/>
    <col min="9228" max="9228" width="4.42578125" style="68" customWidth="1"/>
    <col min="9229" max="9229" width="11.5703125" style="68" customWidth="1"/>
    <col min="9230" max="9472" width="9.140625" style="68"/>
    <col min="9473" max="9473" width="21" style="68" customWidth="1"/>
    <col min="9474" max="9474" width="5.140625" style="68" customWidth="1"/>
    <col min="9475" max="9475" width="4" style="68" customWidth="1"/>
    <col min="9476" max="9476" width="4.28515625" style="68" customWidth="1"/>
    <col min="9477" max="9477" width="4.5703125" style="68" customWidth="1"/>
    <col min="9478" max="9478" width="4.7109375" style="68" customWidth="1"/>
    <col min="9479" max="9479" width="5.28515625" style="68" customWidth="1"/>
    <col min="9480" max="9481" width="4.42578125" style="68" customWidth="1"/>
    <col min="9482" max="9482" width="4.5703125" style="68" customWidth="1"/>
    <col min="9483" max="9483" width="4.7109375" style="68" customWidth="1"/>
    <col min="9484" max="9484" width="4.42578125" style="68" customWidth="1"/>
    <col min="9485" max="9485" width="11.5703125" style="68" customWidth="1"/>
    <col min="9486" max="9728" width="9.140625" style="68"/>
    <col min="9729" max="9729" width="21" style="68" customWidth="1"/>
    <col min="9730" max="9730" width="5.140625" style="68" customWidth="1"/>
    <col min="9731" max="9731" width="4" style="68" customWidth="1"/>
    <col min="9732" max="9732" width="4.28515625" style="68" customWidth="1"/>
    <col min="9733" max="9733" width="4.5703125" style="68" customWidth="1"/>
    <col min="9734" max="9734" width="4.7109375" style="68" customWidth="1"/>
    <col min="9735" max="9735" width="5.28515625" style="68" customWidth="1"/>
    <col min="9736" max="9737" width="4.42578125" style="68" customWidth="1"/>
    <col min="9738" max="9738" width="4.5703125" style="68" customWidth="1"/>
    <col min="9739" max="9739" width="4.7109375" style="68" customWidth="1"/>
    <col min="9740" max="9740" width="4.42578125" style="68" customWidth="1"/>
    <col min="9741" max="9741" width="11.5703125" style="68" customWidth="1"/>
    <col min="9742" max="9984" width="9.140625" style="68"/>
    <col min="9985" max="9985" width="21" style="68" customWidth="1"/>
    <col min="9986" max="9986" width="5.140625" style="68" customWidth="1"/>
    <col min="9987" max="9987" width="4" style="68" customWidth="1"/>
    <col min="9988" max="9988" width="4.28515625" style="68" customWidth="1"/>
    <col min="9989" max="9989" width="4.5703125" style="68" customWidth="1"/>
    <col min="9990" max="9990" width="4.7109375" style="68" customWidth="1"/>
    <col min="9991" max="9991" width="5.28515625" style="68" customWidth="1"/>
    <col min="9992" max="9993" width="4.42578125" style="68" customWidth="1"/>
    <col min="9994" max="9994" width="4.5703125" style="68" customWidth="1"/>
    <col min="9995" max="9995" width="4.7109375" style="68" customWidth="1"/>
    <col min="9996" max="9996" width="4.42578125" style="68" customWidth="1"/>
    <col min="9997" max="9997" width="11.5703125" style="68" customWidth="1"/>
    <col min="9998" max="10240" width="9.140625" style="68"/>
    <col min="10241" max="10241" width="21" style="68" customWidth="1"/>
    <col min="10242" max="10242" width="5.140625" style="68" customWidth="1"/>
    <col min="10243" max="10243" width="4" style="68" customWidth="1"/>
    <col min="10244" max="10244" width="4.28515625" style="68" customWidth="1"/>
    <col min="10245" max="10245" width="4.5703125" style="68" customWidth="1"/>
    <col min="10246" max="10246" width="4.7109375" style="68" customWidth="1"/>
    <col min="10247" max="10247" width="5.28515625" style="68" customWidth="1"/>
    <col min="10248" max="10249" width="4.42578125" style="68" customWidth="1"/>
    <col min="10250" max="10250" width="4.5703125" style="68" customWidth="1"/>
    <col min="10251" max="10251" width="4.7109375" style="68" customWidth="1"/>
    <col min="10252" max="10252" width="4.42578125" style="68" customWidth="1"/>
    <col min="10253" max="10253" width="11.5703125" style="68" customWidth="1"/>
    <col min="10254" max="10496" width="9.140625" style="68"/>
    <col min="10497" max="10497" width="21" style="68" customWidth="1"/>
    <col min="10498" max="10498" width="5.140625" style="68" customWidth="1"/>
    <col min="10499" max="10499" width="4" style="68" customWidth="1"/>
    <col min="10500" max="10500" width="4.28515625" style="68" customWidth="1"/>
    <col min="10501" max="10501" width="4.5703125" style="68" customWidth="1"/>
    <col min="10502" max="10502" width="4.7109375" style="68" customWidth="1"/>
    <col min="10503" max="10503" width="5.28515625" style="68" customWidth="1"/>
    <col min="10504" max="10505" width="4.42578125" style="68" customWidth="1"/>
    <col min="10506" max="10506" width="4.5703125" style="68" customWidth="1"/>
    <col min="10507" max="10507" width="4.7109375" style="68" customWidth="1"/>
    <col min="10508" max="10508" width="4.42578125" style="68" customWidth="1"/>
    <col min="10509" max="10509" width="11.5703125" style="68" customWidth="1"/>
    <col min="10510" max="10752" width="9.140625" style="68"/>
    <col min="10753" max="10753" width="21" style="68" customWidth="1"/>
    <col min="10754" max="10754" width="5.140625" style="68" customWidth="1"/>
    <col min="10755" max="10755" width="4" style="68" customWidth="1"/>
    <col min="10756" max="10756" width="4.28515625" style="68" customWidth="1"/>
    <col min="10757" max="10757" width="4.5703125" style="68" customWidth="1"/>
    <col min="10758" max="10758" width="4.7109375" style="68" customWidth="1"/>
    <col min="10759" max="10759" width="5.28515625" style="68" customWidth="1"/>
    <col min="10760" max="10761" width="4.42578125" style="68" customWidth="1"/>
    <col min="10762" max="10762" width="4.5703125" style="68" customWidth="1"/>
    <col min="10763" max="10763" width="4.7109375" style="68" customWidth="1"/>
    <col min="10764" max="10764" width="4.42578125" style="68" customWidth="1"/>
    <col min="10765" max="10765" width="11.5703125" style="68" customWidth="1"/>
    <col min="10766" max="11008" width="9.140625" style="68"/>
    <col min="11009" max="11009" width="21" style="68" customWidth="1"/>
    <col min="11010" max="11010" width="5.140625" style="68" customWidth="1"/>
    <col min="11011" max="11011" width="4" style="68" customWidth="1"/>
    <col min="11012" max="11012" width="4.28515625" style="68" customWidth="1"/>
    <col min="11013" max="11013" width="4.5703125" style="68" customWidth="1"/>
    <col min="11014" max="11014" width="4.7109375" style="68" customWidth="1"/>
    <col min="11015" max="11015" width="5.28515625" style="68" customWidth="1"/>
    <col min="11016" max="11017" width="4.42578125" style="68" customWidth="1"/>
    <col min="11018" max="11018" width="4.5703125" style="68" customWidth="1"/>
    <col min="11019" max="11019" width="4.7109375" style="68" customWidth="1"/>
    <col min="11020" max="11020" width="4.42578125" style="68" customWidth="1"/>
    <col min="11021" max="11021" width="11.5703125" style="68" customWidth="1"/>
    <col min="11022" max="11264" width="9.140625" style="68"/>
    <col min="11265" max="11265" width="21" style="68" customWidth="1"/>
    <col min="11266" max="11266" width="5.140625" style="68" customWidth="1"/>
    <col min="11267" max="11267" width="4" style="68" customWidth="1"/>
    <col min="11268" max="11268" width="4.28515625" style="68" customWidth="1"/>
    <col min="11269" max="11269" width="4.5703125" style="68" customWidth="1"/>
    <col min="11270" max="11270" width="4.7109375" style="68" customWidth="1"/>
    <col min="11271" max="11271" width="5.28515625" style="68" customWidth="1"/>
    <col min="11272" max="11273" width="4.42578125" style="68" customWidth="1"/>
    <col min="11274" max="11274" width="4.5703125" style="68" customWidth="1"/>
    <col min="11275" max="11275" width="4.7109375" style="68" customWidth="1"/>
    <col min="11276" max="11276" width="4.42578125" style="68" customWidth="1"/>
    <col min="11277" max="11277" width="11.5703125" style="68" customWidth="1"/>
    <col min="11278" max="11520" width="9.140625" style="68"/>
    <col min="11521" max="11521" width="21" style="68" customWidth="1"/>
    <col min="11522" max="11522" width="5.140625" style="68" customWidth="1"/>
    <col min="11523" max="11523" width="4" style="68" customWidth="1"/>
    <col min="11524" max="11524" width="4.28515625" style="68" customWidth="1"/>
    <col min="11525" max="11525" width="4.5703125" style="68" customWidth="1"/>
    <col min="11526" max="11526" width="4.7109375" style="68" customWidth="1"/>
    <col min="11527" max="11527" width="5.28515625" style="68" customWidth="1"/>
    <col min="11528" max="11529" width="4.42578125" style="68" customWidth="1"/>
    <col min="11530" max="11530" width="4.5703125" style="68" customWidth="1"/>
    <col min="11531" max="11531" width="4.7109375" style="68" customWidth="1"/>
    <col min="11532" max="11532" width="4.42578125" style="68" customWidth="1"/>
    <col min="11533" max="11533" width="11.5703125" style="68" customWidth="1"/>
    <col min="11534" max="11776" width="9.140625" style="68"/>
    <col min="11777" max="11777" width="21" style="68" customWidth="1"/>
    <col min="11778" max="11778" width="5.140625" style="68" customWidth="1"/>
    <col min="11779" max="11779" width="4" style="68" customWidth="1"/>
    <col min="11780" max="11780" width="4.28515625" style="68" customWidth="1"/>
    <col min="11781" max="11781" width="4.5703125" style="68" customWidth="1"/>
    <col min="11782" max="11782" width="4.7109375" style="68" customWidth="1"/>
    <col min="11783" max="11783" width="5.28515625" style="68" customWidth="1"/>
    <col min="11784" max="11785" width="4.42578125" style="68" customWidth="1"/>
    <col min="11786" max="11786" width="4.5703125" style="68" customWidth="1"/>
    <col min="11787" max="11787" width="4.7109375" style="68" customWidth="1"/>
    <col min="11788" max="11788" width="4.42578125" style="68" customWidth="1"/>
    <col min="11789" max="11789" width="11.5703125" style="68" customWidth="1"/>
    <col min="11790" max="12032" width="9.140625" style="68"/>
    <col min="12033" max="12033" width="21" style="68" customWidth="1"/>
    <col min="12034" max="12034" width="5.140625" style="68" customWidth="1"/>
    <col min="12035" max="12035" width="4" style="68" customWidth="1"/>
    <col min="12036" max="12036" width="4.28515625" style="68" customWidth="1"/>
    <col min="12037" max="12037" width="4.5703125" style="68" customWidth="1"/>
    <col min="12038" max="12038" width="4.7109375" style="68" customWidth="1"/>
    <col min="12039" max="12039" width="5.28515625" style="68" customWidth="1"/>
    <col min="12040" max="12041" width="4.42578125" style="68" customWidth="1"/>
    <col min="12042" max="12042" width="4.5703125" style="68" customWidth="1"/>
    <col min="12043" max="12043" width="4.7109375" style="68" customWidth="1"/>
    <col min="12044" max="12044" width="4.42578125" style="68" customWidth="1"/>
    <col min="12045" max="12045" width="11.5703125" style="68" customWidth="1"/>
    <col min="12046" max="12288" width="9.140625" style="68"/>
    <col min="12289" max="12289" width="21" style="68" customWidth="1"/>
    <col min="12290" max="12290" width="5.140625" style="68" customWidth="1"/>
    <col min="12291" max="12291" width="4" style="68" customWidth="1"/>
    <col min="12292" max="12292" width="4.28515625" style="68" customWidth="1"/>
    <col min="12293" max="12293" width="4.5703125" style="68" customWidth="1"/>
    <col min="12294" max="12294" width="4.7109375" style="68" customWidth="1"/>
    <col min="12295" max="12295" width="5.28515625" style="68" customWidth="1"/>
    <col min="12296" max="12297" width="4.42578125" style="68" customWidth="1"/>
    <col min="12298" max="12298" width="4.5703125" style="68" customWidth="1"/>
    <col min="12299" max="12299" width="4.7109375" style="68" customWidth="1"/>
    <col min="12300" max="12300" width="4.42578125" style="68" customWidth="1"/>
    <col min="12301" max="12301" width="11.5703125" style="68" customWidth="1"/>
    <col min="12302" max="12544" width="9.140625" style="68"/>
    <col min="12545" max="12545" width="21" style="68" customWidth="1"/>
    <col min="12546" max="12546" width="5.140625" style="68" customWidth="1"/>
    <col min="12547" max="12547" width="4" style="68" customWidth="1"/>
    <col min="12548" max="12548" width="4.28515625" style="68" customWidth="1"/>
    <col min="12549" max="12549" width="4.5703125" style="68" customWidth="1"/>
    <col min="12550" max="12550" width="4.7109375" style="68" customWidth="1"/>
    <col min="12551" max="12551" width="5.28515625" style="68" customWidth="1"/>
    <col min="12552" max="12553" width="4.42578125" style="68" customWidth="1"/>
    <col min="12554" max="12554" width="4.5703125" style="68" customWidth="1"/>
    <col min="12555" max="12555" width="4.7109375" style="68" customWidth="1"/>
    <col min="12556" max="12556" width="4.42578125" style="68" customWidth="1"/>
    <col min="12557" max="12557" width="11.5703125" style="68" customWidth="1"/>
    <col min="12558" max="12800" width="9.140625" style="68"/>
    <col min="12801" max="12801" width="21" style="68" customWidth="1"/>
    <col min="12802" max="12802" width="5.140625" style="68" customWidth="1"/>
    <col min="12803" max="12803" width="4" style="68" customWidth="1"/>
    <col min="12804" max="12804" width="4.28515625" style="68" customWidth="1"/>
    <col min="12805" max="12805" width="4.5703125" style="68" customWidth="1"/>
    <col min="12806" max="12806" width="4.7109375" style="68" customWidth="1"/>
    <col min="12807" max="12807" width="5.28515625" style="68" customWidth="1"/>
    <col min="12808" max="12809" width="4.42578125" style="68" customWidth="1"/>
    <col min="12810" max="12810" width="4.5703125" style="68" customWidth="1"/>
    <col min="12811" max="12811" width="4.7109375" style="68" customWidth="1"/>
    <col min="12812" max="12812" width="4.42578125" style="68" customWidth="1"/>
    <col min="12813" max="12813" width="11.5703125" style="68" customWidth="1"/>
    <col min="12814" max="13056" width="9.140625" style="68"/>
    <col min="13057" max="13057" width="21" style="68" customWidth="1"/>
    <col min="13058" max="13058" width="5.140625" style="68" customWidth="1"/>
    <col min="13059" max="13059" width="4" style="68" customWidth="1"/>
    <col min="13060" max="13060" width="4.28515625" style="68" customWidth="1"/>
    <col min="13061" max="13061" width="4.5703125" style="68" customWidth="1"/>
    <col min="13062" max="13062" width="4.7109375" style="68" customWidth="1"/>
    <col min="13063" max="13063" width="5.28515625" style="68" customWidth="1"/>
    <col min="13064" max="13065" width="4.42578125" style="68" customWidth="1"/>
    <col min="13066" max="13066" width="4.5703125" style="68" customWidth="1"/>
    <col min="13067" max="13067" width="4.7109375" style="68" customWidth="1"/>
    <col min="13068" max="13068" width="4.42578125" style="68" customWidth="1"/>
    <col min="13069" max="13069" width="11.5703125" style="68" customWidth="1"/>
    <col min="13070" max="13312" width="9.140625" style="68"/>
    <col min="13313" max="13313" width="21" style="68" customWidth="1"/>
    <col min="13314" max="13314" width="5.140625" style="68" customWidth="1"/>
    <col min="13315" max="13315" width="4" style="68" customWidth="1"/>
    <col min="13316" max="13316" width="4.28515625" style="68" customWidth="1"/>
    <col min="13317" max="13317" width="4.5703125" style="68" customWidth="1"/>
    <col min="13318" max="13318" width="4.7109375" style="68" customWidth="1"/>
    <col min="13319" max="13319" width="5.28515625" style="68" customWidth="1"/>
    <col min="13320" max="13321" width="4.42578125" style="68" customWidth="1"/>
    <col min="13322" max="13322" width="4.5703125" style="68" customWidth="1"/>
    <col min="13323" max="13323" width="4.7109375" style="68" customWidth="1"/>
    <col min="13324" max="13324" width="4.42578125" style="68" customWidth="1"/>
    <col min="13325" max="13325" width="11.5703125" style="68" customWidth="1"/>
    <col min="13326" max="13568" width="9.140625" style="68"/>
    <col min="13569" max="13569" width="21" style="68" customWidth="1"/>
    <col min="13570" max="13570" width="5.140625" style="68" customWidth="1"/>
    <col min="13571" max="13571" width="4" style="68" customWidth="1"/>
    <col min="13572" max="13572" width="4.28515625" style="68" customWidth="1"/>
    <col min="13573" max="13573" width="4.5703125" style="68" customWidth="1"/>
    <col min="13574" max="13574" width="4.7109375" style="68" customWidth="1"/>
    <col min="13575" max="13575" width="5.28515625" style="68" customWidth="1"/>
    <col min="13576" max="13577" width="4.42578125" style="68" customWidth="1"/>
    <col min="13578" max="13578" width="4.5703125" style="68" customWidth="1"/>
    <col min="13579" max="13579" width="4.7109375" style="68" customWidth="1"/>
    <col min="13580" max="13580" width="4.42578125" style="68" customWidth="1"/>
    <col min="13581" max="13581" width="11.5703125" style="68" customWidth="1"/>
    <col min="13582" max="13824" width="9.140625" style="68"/>
    <col min="13825" max="13825" width="21" style="68" customWidth="1"/>
    <col min="13826" max="13826" width="5.140625" style="68" customWidth="1"/>
    <col min="13827" max="13827" width="4" style="68" customWidth="1"/>
    <col min="13828" max="13828" width="4.28515625" style="68" customWidth="1"/>
    <col min="13829" max="13829" width="4.5703125" style="68" customWidth="1"/>
    <col min="13830" max="13830" width="4.7109375" style="68" customWidth="1"/>
    <col min="13831" max="13831" width="5.28515625" style="68" customWidth="1"/>
    <col min="13832" max="13833" width="4.42578125" style="68" customWidth="1"/>
    <col min="13834" max="13834" width="4.5703125" style="68" customWidth="1"/>
    <col min="13835" max="13835" width="4.7109375" style="68" customWidth="1"/>
    <col min="13836" max="13836" width="4.42578125" style="68" customWidth="1"/>
    <col min="13837" max="13837" width="11.5703125" style="68" customWidth="1"/>
    <col min="13838" max="14080" width="9.140625" style="68"/>
    <col min="14081" max="14081" width="21" style="68" customWidth="1"/>
    <col min="14082" max="14082" width="5.140625" style="68" customWidth="1"/>
    <col min="14083" max="14083" width="4" style="68" customWidth="1"/>
    <col min="14084" max="14084" width="4.28515625" style="68" customWidth="1"/>
    <col min="14085" max="14085" width="4.5703125" style="68" customWidth="1"/>
    <col min="14086" max="14086" width="4.7109375" style="68" customWidth="1"/>
    <col min="14087" max="14087" width="5.28515625" style="68" customWidth="1"/>
    <col min="14088" max="14089" width="4.42578125" style="68" customWidth="1"/>
    <col min="14090" max="14090" width="4.5703125" style="68" customWidth="1"/>
    <col min="14091" max="14091" width="4.7109375" style="68" customWidth="1"/>
    <col min="14092" max="14092" width="4.42578125" style="68" customWidth="1"/>
    <col min="14093" max="14093" width="11.5703125" style="68" customWidth="1"/>
    <col min="14094" max="14336" width="9.140625" style="68"/>
    <col min="14337" max="14337" width="21" style="68" customWidth="1"/>
    <col min="14338" max="14338" width="5.140625" style="68" customWidth="1"/>
    <col min="14339" max="14339" width="4" style="68" customWidth="1"/>
    <col min="14340" max="14340" width="4.28515625" style="68" customWidth="1"/>
    <col min="14341" max="14341" width="4.5703125" style="68" customWidth="1"/>
    <col min="14342" max="14342" width="4.7109375" style="68" customWidth="1"/>
    <col min="14343" max="14343" width="5.28515625" style="68" customWidth="1"/>
    <col min="14344" max="14345" width="4.42578125" style="68" customWidth="1"/>
    <col min="14346" max="14346" width="4.5703125" style="68" customWidth="1"/>
    <col min="14347" max="14347" width="4.7109375" style="68" customWidth="1"/>
    <col min="14348" max="14348" width="4.42578125" style="68" customWidth="1"/>
    <col min="14349" max="14349" width="11.5703125" style="68" customWidth="1"/>
    <col min="14350" max="14592" width="9.140625" style="68"/>
    <col min="14593" max="14593" width="21" style="68" customWidth="1"/>
    <col min="14594" max="14594" width="5.140625" style="68" customWidth="1"/>
    <col min="14595" max="14595" width="4" style="68" customWidth="1"/>
    <col min="14596" max="14596" width="4.28515625" style="68" customWidth="1"/>
    <col min="14597" max="14597" width="4.5703125" style="68" customWidth="1"/>
    <col min="14598" max="14598" width="4.7109375" style="68" customWidth="1"/>
    <col min="14599" max="14599" width="5.28515625" style="68" customWidth="1"/>
    <col min="14600" max="14601" width="4.42578125" style="68" customWidth="1"/>
    <col min="14602" max="14602" width="4.5703125" style="68" customWidth="1"/>
    <col min="14603" max="14603" width="4.7109375" style="68" customWidth="1"/>
    <col min="14604" max="14604" width="4.42578125" style="68" customWidth="1"/>
    <col min="14605" max="14605" width="11.5703125" style="68" customWidth="1"/>
    <col min="14606" max="14848" width="9.140625" style="68"/>
    <col min="14849" max="14849" width="21" style="68" customWidth="1"/>
    <col min="14850" max="14850" width="5.140625" style="68" customWidth="1"/>
    <col min="14851" max="14851" width="4" style="68" customWidth="1"/>
    <col min="14852" max="14852" width="4.28515625" style="68" customWidth="1"/>
    <col min="14853" max="14853" width="4.5703125" style="68" customWidth="1"/>
    <col min="14854" max="14854" width="4.7109375" style="68" customWidth="1"/>
    <col min="14855" max="14855" width="5.28515625" style="68" customWidth="1"/>
    <col min="14856" max="14857" width="4.42578125" style="68" customWidth="1"/>
    <col min="14858" max="14858" width="4.5703125" style="68" customWidth="1"/>
    <col min="14859" max="14859" width="4.7109375" style="68" customWidth="1"/>
    <col min="14860" max="14860" width="4.42578125" style="68" customWidth="1"/>
    <col min="14861" max="14861" width="11.5703125" style="68" customWidth="1"/>
    <col min="14862" max="15104" width="9.140625" style="68"/>
    <col min="15105" max="15105" width="21" style="68" customWidth="1"/>
    <col min="15106" max="15106" width="5.140625" style="68" customWidth="1"/>
    <col min="15107" max="15107" width="4" style="68" customWidth="1"/>
    <col min="15108" max="15108" width="4.28515625" style="68" customWidth="1"/>
    <col min="15109" max="15109" width="4.5703125" style="68" customWidth="1"/>
    <col min="15110" max="15110" width="4.7109375" style="68" customWidth="1"/>
    <col min="15111" max="15111" width="5.28515625" style="68" customWidth="1"/>
    <col min="15112" max="15113" width="4.42578125" style="68" customWidth="1"/>
    <col min="15114" max="15114" width="4.5703125" style="68" customWidth="1"/>
    <col min="15115" max="15115" width="4.7109375" style="68" customWidth="1"/>
    <col min="15116" max="15116" width="4.42578125" style="68" customWidth="1"/>
    <col min="15117" max="15117" width="11.5703125" style="68" customWidth="1"/>
    <col min="15118" max="15360" width="9.140625" style="68"/>
    <col min="15361" max="15361" width="21" style="68" customWidth="1"/>
    <col min="15362" max="15362" width="5.140625" style="68" customWidth="1"/>
    <col min="15363" max="15363" width="4" style="68" customWidth="1"/>
    <col min="15364" max="15364" width="4.28515625" style="68" customWidth="1"/>
    <col min="15365" max="15365" width="4.5703125" style="68" customWidth="1"/>
    <col min="15366" max="15366" width="4.7109375" style="68" customWidth="1"/>
    <col min="15367" max="15367" width="5.28515625" style="68" customWidth="1"/>
    <col min="15368" max="15369" width="4.42578125" style="68" customWidth="1"/>
    <col min="15370" max="15370" width="4.5703125" style="68" customWidth="1"/>
    <col min="15371" max="15371" width="4.7109375" style="68" customWidth="1"/>
    <col min="15372" max="15372" width="4.42578125" style="68" customWidth="1"/>
    <col min="15373" max="15373" width="11.5703125" style="68" customWidth="1"/>
    <col min="15374" max="15616" width="9.140625" style="68"/>
    <col min="15617" max="15617" width="21" style="68" customWidth="1"/>
    <col min="15618" max="15618" width="5.140625" style="68" customWidth="1"/>
    <col min="15619" max="15619" width="4" style="68" customWidth="1"/>
    <col min="15620" max="15620" width="4.28515625" style="68" customWidth="1"/>
    <col min="15621" max="15621" width="4.5703125" style="68" customWidth="1"/>
    <col min="15622" max="15622" width="4.7109375" style="68" customWidth="1"/>
    <col min="15623" max="15623" width="5.28515625" style="68" customWidth="1"/>
    <col min="15624" max="15625" width="4.42578125" style="68" customWidth="1"/>
    <col min="15626" max="15626" width="4.5703125" style="68" customWidth="1"/>
    <col min="15627" max="15627" width="4.7109375" style="68" customWidth="1"/>
    <col min="15628" max="15628" width="4.42578125" style="68" customWidth="1"/>
    <col min="15629" max="15629" width="11.5703125" style="68" customWidth="1"/>
    <col min="15630" max="15872" width="9.140625" style="68"/>
    <col min="15873" max="15873" width="21" style="68" customWidth="1"/>
    <col min="15874" max="15874" width="5.140625" style="68" customWidth="1"/>
    <col min="15875" max="15875" width="4" style="68" customWidth="1"/>
    <col min="15876" max="15876" width="4.28515625" style="68" customWidth="1"/>
    <col min="15877" max="15877" width="4.5703125" style="68" customWidth="1"/>
    <col min="15878" max="15878" width="4.7109375" style="68" customWidth="1"/>
    <col min="15879" max="15879" width="5.28515625" style="68" customWidth="1"/>
    <col min="15880" max="15881" width="4.42578125" style="68" customWidth="1"/>
    <col min="15882" max="15882" width="4.5703125" style="68" customWidth="1"/>
    <col min="15883" max="15883" width="4.7109375" style="68" customWidth="1"/>
    <col min="15884" max="15884" width="4.42578125" style="68" customWidth="1"/>
    <col min="15885" max="15885" width="11.5703125" style="68" customWidth="1"/>
    <col min="15886" max="16128" width="9.140625" style="68"/>
    <col min="16129" max="16129" width="21" style="68" customWidth="1"/>
    <col min="16130" max="16130" width="5.140625" style="68" customWidth="1"/>
    <col min="16131" max="16131" width="4" style="68" customWidth="1"/>
    <col min="16132" max="16132" width="4.28515625" style="68" customWidth="1"/>
    <col min="16133" max="16133" width="4.5703125" style="68" customWidth="1"/>
    <col min="16134" max="16134" width="4.7109375" style="68" customWidth="1"/>
    <col min="16135" max="16135" width="5.28515625" style="68" customWidth="1"/>
    <col min="16136" max="16137" width="4.42578125" style="68" customWidth="1"/>
    <col min="16138" max="16138" width="4.5703125" style="68" customWidth="1"/>
    <col min="16139" max="16139" width="4.7109375" style="68" customWidth="1"/>
    <col min="16140" max="16140" width="4.42578125" style="68" customWidth="1"/>
    <col min="16141" max="16141" width="11.5703125" style="68" customWidth="1"/>
    <col min="16142" max="16384" width="9.140625" style="68"/>
  </cols>
  <sheetData>
    <row r="1" spans="1:13" ht="12.75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 customHeight="1" x14ac:dyDescent="0.25">
      <c r="A2" s="319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  <c r="M2" s="322"/>
    </row>
    <row r="3" spans="1:13" s="69" customFormat="1" ht="10.5" customHeight="1" x14ac:dyDescent="0.25">
      <c r="A3" s="323" t="s">
        <v>2</v>
      </c>
      <c r="B3" s="325" t="s">
        <v>3</v>
      </c>
      <c r="C3" s="320"/>
      <c r="D3" s="320"/>
      <c r="E3" s="320"/>
      <c r="F3" s="320"/>
      <c r="G3" s="326" t="s">
        <v>160</v>
      </c>
      <c r="H3" s="326"/>
      <c r="I3" s="326"/>
      <c r="J3" s="326"/>
      <c r="K3" s="326"/>
      <c r="L3" s="323" t="s">
        <v>4</v>
      </c>
      <c r="M3" s="323" t="s">
        <v>5</v>
      </c>
    </row>
    <row r="4" spans="1:13" s="69" customFormat="1" ht="12.75" customHeight="1" x14ac:dyDescent="0.25">
      <c r="A4" s="324"/>
      <c r="B4" s="70" t="s">
        <v>6</v>
      </c>
      <c r="C4" s="71" t="s">
        <v>120</v>
      </c>
      <c r="D4" s="71" t="s">
        <v>121</v>
      </c>
      <c r="E4" s="72" t="s">
        <v>9</v>
      </c>
      <c r="F4" s="71" t="s">
        <v>10</v>
      </c>
      <c r="G4" s="70" t="s">
        <v>6</v>
      </c>
      <c r="H4" s="71" t="s">
        <v>120</v>
      </c>
      <c r="I4" s="71" t="s">
        <v>121</v>
      </c>
      <c r="J4" s="72" t="s">
        <v>9</v>
      </c>
      <c r="K4" s="73" t="s">
        <v>10</v>
      </c>
      <c r="L4" s="324"/>
      <c r="M4" s="324"/>
    </row>
    <row r="5" spans="1:13" x14ac:dyDescent="0.25">
      <c r="A5" s="325" t="s">
        <v>204</v>
      </c>
      <c r="B5" s="321"/>
      <c r="C5" s="321"/>
      <c r="D5" s="321"/>
      <c r="E5" s="321"/>
      <c r="F5" s="321"/>
      <c r="G5" s="320"/>
      <c r="H5" s="320"/>
      <c r="I5" s="320"/>
      <c r="J5" s="320"/>
      <c r="K5" s="320"/>
      <c r="L5" s="320"/>
      <c r="M5" s="328"/>
    </row>
    <row r="6" spans="1:13" x14ac:dyDescent="0.25">
      <c r="A6" s="55" t="s">
        <v>27</v>
      </c>
      <c r="B6" s="64" t="s">
        <v>28</v>
      </c>
      <c r="C6" s="74">
        <v>1.6</v>
      </c>
      <c r="D6" s="74">
        <v>5.3</v>
      </c>
      <c r="E6" s="75">
        <v>8.4</v>
      </c>
      <c r="F6" s="74">
        <v>87.5</v>
      </c>
      <c r="G6" s="76" t="s">
        <v>164</v>
      </c>
      <c r="H6" s="77">
        <v>2</v>
      </c>
      <c r="I6" s="77">
        <v>6.59</v>
      </c>
      <c r="J6" s="77">
        <v>10.45</v>
      </c>
      <c r="K6" s="77">
        <v>108.33</v>
      </c>
      <c r="L6" s="74" t="s">
        <v>29</v>
      </c>
      <c r="M6" s="78" t="s">
        <v>30</v>
      </c>
    </row>
    <row r="7" spans="1:13" x14ac:dyDescent="0.2">
      <c r="A7" s="78" t="s">
        <v>166</v>
      </c>
      <c r="B7" s="79">
        <v>60</v>
      </c>
      <c r="C7" s="74">
        <v>5.86</v>
      </c>
      <c r="D7" s="74">
        <v>6.96</v>
      </c>
      <c r="E7" s="74">
        <v>17.54</v>
      </c>
      <c r="F7" s="74">
        <v>158.41</v>
      </c>
      <c r="G7" s="79">
        <v>60</v>
      </c>
      <c r="H7" s="74">
        <v>5.86</v>
      </c>
      <c r="I7" s="74">
        <v>6.96</v>
      </c>
      <c r="J7" s="74">
        <v>17.54</v>
      </c>
      <c r="K7" s="74">
        <v>158.41</v>
      </c>
      <c r="L7" s="80" t="s">
        <v>167</v>
      </c>
      <c r="M7" s="54" t="s">
        <v>168</v>
      </c>
    </row>
    <row r="8" spans="1:13" ht="13.5" customHeight="1" x14ac:dyDescent="0.25">
      <c r="A8" s="81" t="s">
        <v>54</v>
      </c>
      <c r="B8" s="74" t="s">
        <v>55</v>
      </c>
      <c r="C8" s="82">
        <v>0.13</v>
      </c>
      <c r="D8" s="82">
        <v>0.02</v>
      </c>
      <c r="E8" s="83">
        <v>15.2</v>
      </c>
      <c r="F8" s="82">
        <v>62</v>
      </c>
      <c r="G8" s="74" t="s">
        <v>55</v>
      </c>
      <c r="H8" s="82">
        <v>0.13</v>
      </c>
      <c r="I8" s="82">
        <v>0.02</v>
      </c>
      <c r="J8" s="82">
        <v>15.2</v>
      </c>
      <c r="K8" s="82">
        <v>62</v>
      </c>
      <c r="L8" s="84">
        <v>686</v>
      </c>
      <c r="M8" s="85" t="s">
        <v>56</v>
      </c>
    </row>
    <row r="9" spans="1:13" x14ac:dyDescent="0.25">
      <c r="A9" s="86" t="s">
        <v>45</v>
      </c>
      <c r="B9" s="82">
        <v>20</v>
      </c>
      <c r="C9" s="82">
        <v>1.6</v>
      </c>
      <c r="D9" s="82">
        <v>0.2</v>
      </c>
      <c r="E9" s="83">
        <v>10.199999999999999</v>
      </c>
      <c r="F9" s="82">
        <v>50</v>
      </c>
      <c r="G9" s="82">
        <v>20</v>
      </c>
      <c r="H9" s="82">
        <v>1.6</v>
      </c>
      <c r="I9" s="82">
        <v>0.2</v>
      </c>
      <c r="J9" s="83">
        <v>10.199999999999999</v>
      </c>
      <c r="K9" s="82">
        <v>50</v>
      </c>
      <c r="L9" s="82" t="s">
        <v>43</v>
      </c>
      <c r="M9" s="78" t="s">
        <v>46</v>
      </c>
    </row>
    <row r="10" spans="1:13" x14ac:dyDescent="0.25">
      <c r="A10" s="87" t="s">
        <v>25</v>
      </c>
      <c r="B10" s="74"/>
      <c r="C10" s="88">
        <f>SUM(C6:C9)</f>
        <v>9.1900000000000013</v>
      </c>
      <c r="D10" s="88">
        <f>SUM(D6:D9)</f>
        <v>12.479999999999999</v>
      </c>
      <c r="E10" s="89">
        <f>SUM(E6:E9)</f>
        <v>51.34</v>
      </c>
      <c r="F10" s="88">
        <f>SUM(F6:F9)</f>
        <v>357.90999999999997</v>
      </c>
      <c r="G10" s="90"/>
      <c r="H10" s="91">
        <f>SUM(H6:H9)</f>
        <v>9.59</v>
      </c>
      <c r="I10" s="91">
        <f>SUM(I6:I9)</f>
        <v>13.77</v>
      </c>
      <c r="J10" s="91">
        <f>SUM(J6:J9)</f>
        <v>53.39</v>
      </c>
      <c r="K10" s="91">
        <f>SUM(K6:K9)</f>
        <v>378.74</v>
      </c>
      <c r="L10" s="90"/>
      <c r="M10" s="55"/>
    </row>
    <row r="11" spans="1:13" x14ac:dyDescent="0.25">
      <c r="A11" s="325" t="s">
        <v>205</v>
      </c>
      <c r="B11" s="320"/>
      <c r="C11" s="321"/>
      <c r="D11" s="321"/>
      <c r="E11" s="321"/>
      <c r="F11" s="321"/>
      <c r="G11" s="320"/>
      <c r="H11" s="320"/>
      <c r="I11" s="320"/>
      <c r="J11" s="320"/>
      <c r="K11" s="320"/>
      <c r="L11" s="320"/>
      <c r="M11" s="328"/>
    </row>
    <row r="12" spans="1:13" ht="24" customHeight="1" x14ac:dyDescent="0.25">
      <c r="A12" s="55" t="s">
        <v>31</v>
      </c>
      <c r="B12" s="82">
        <v>90</v>
      </c>
      <c r="C12" s="82">
        <v>10.8</v>
      </c>
      <c r="D12" s="82">
        <v>19.8</v>
      </c>
      <c r="E12" s="82">
        <v>0</v>
      </c>
      <c r="F12" s="82">
        <v>221.4</v>
      </c>
      <c r="G12" s="82">
        <v>100</v>
      </c>
      <c r="H12" s="82">
        <v>12</v>
      </c>
      <c r="I12" s="82">
        <v>22</v>
      </c>
      <c r="J12" s="82">
        <v>0</v>
      </c>
      <c r="K12" s="82">
        <v>246</v>
      </c>
      <c r="L12" s="82" t="s">
        <v>32</v>
      </c>
      <c r="M12" s="78" t="s">
        <v>33</v>
      </c>
    </row>
    <row r="13" spans="1:13" ht="13.5" customHeight="1" x14ac:dyDescent="0.25">
      <c r="A13" s="55" t="s">
        <v>34</v>
      </c>
      <c r="B13" s="76">
        <v>150</v>
      </c>
      <c r="C13" s="76">
        <v>5.52</v>
      </c>
      <c r="D13" s="76">
        <v>4.51</v>
      </c>
      <c r="E13" s="92">
        <v>26.45</v>
      </c>
      <c r="F13" s="76">
        <v>168.45</v>
      </c>
      <c r="G13" s="82">
        <v>180</v>
      </c>
      <c r="H13" s="74">
        <v>6.62</v>
      </c>
      <c r="I13" s="74">
        <v>5.42</v>
      </c>
      <c r="J13" s="74">
        <v>31.73</v>
      </c>
      <c r="K13" s="74">
        <v>202.14</v>
      </c>
      <c r="L13" s="80" t="s">
        <v>35</v>
      </c>
      <c r="M13" s="55" t="s">
        <v>36</v>
      </c>
    </row>
    <row r="14" spans="1:13" x14ac:dyDescent="0.25">
      <c r="A14" s="86" t="s">
        <v>42</v>
      </c>
      <c r="B14" s="74">
        <v>20</v>
      </c>
      <c r="C14" s="82">
        <v>1.3</v>
      </c>
      <c r="D14" s="82">
        <v>0.2</v>
      </c>
      <c r="E14" s="83">
        <v>8.6</v>
      </c>
      <c r="F14" s="82">
        <v>43</v>
      </c>
      <c r="G14" s="74">
        <v>20</v>
      </c>
      <c r="H14" s="82">
        <v>1.3</v>
      </c>
      <c r="I14" s="82">
        <v>0.2</v>
      </c>
      <c r="J14" s="82">
        <v>8.6</v>
      </c>
      <c r="K14" s="82">
        <v>43</v>
      </c>
      <c r="L14" s="74" t="s">
        <v>43</v>
      </c>
      <c r="M14" s="55" t="s">
        <v>44</v>
      </c>
    </row>
    <row r="15" spans="1:13" ht="12.75" customHeight="1" x14ac:dyDescent="0.25">
      <c r="A15" s="78" t="s">
        <v>22</v>
      </c>
      <c r="B15" s="84" t="s">
        <v>23</v>
      </c>
      <c r="C15" s="84">
        <v>7.0000000000000007E-2</v>
      </c>
      <c r="D15" s="84">
        <v>0.02</v>
      </c>
      <c r="E15" s="93">
        <v>15</v>
      </c>
      <c r="F15" s="84">
        <v>60</v>
      </c>
      <c r="G15" s="84" t="s">
        <v>23</v>
      </c>
      <c r="H15" s="84">
        <v>7.0000000000000007E-2</v>
      </c>
      <c r="I15" s="84">
        <v>0.02</v>
      </c>
      <c r="J15" s="84">
        <v>15</v>
      </c>
      <c r="K15" s="84">
        <v>60</v>
      </c>
      <c r="L15" s="84">
        <v>685</v>
      </c>
      <c r="M15" s="94" t="s">
        <v>24</v>
      </c>
    </row>
    <row r="16" spans="1:13" s="69" customFormat="1" x14ac:dyDescent="0.25">
      <c r="A16" s="87" t="s">
        <v>25</v>
      </c>
      <c r="B16" s="90"/>
      <c r="C16" s="88">
        <f>SUM(C12:C15)</f>
        <v>17.690000000000001</v>
      </c>
      <c r="D16" s="88">
        <f t="shared" ref="D16:K16" si="0">SUM(D12:D15)</f>
        <v>24.53</v>
      </c>
      <c r="E16" s="89">
        <f t="shared" si="0"/>
        <v>50.05</v>
      </c>
      <c r="F16" s="88">
        <f t="shared" si="0"/>
        <v>492.85</v>
      </c>
      <c r="G16" s="90"/>
      <c r="H16" s="91">
        <f t="shared" si="0"/>
        <v>19.990000000000002</v>
      </c>
      <c r="I16" s="91">
        <f t="shared" si="0"/>
        <v>27.64</v>
      </c>
      <c r="J16" s="91">
        <f t="shared" si="0"/>
        <v>55.33</v>
      </c>
      <c r="K16" s="91">
        <f t="shared" si="0"/>
        <v>551.14</v>
      </c>
      <c r="L16" s="90"/>
      <c r="M16" s="55"/>
    </row>
    <row r="17" spans="1:13" s="69" customFormat="1" x14ac:dyDescent="0.25">
      <c r="A17" s="87" t="s">
        <v>47</v>
      </c>
      <c r="B17" s="90"/>
      <c r="C17" s="91">
        <f>SUM(C10,C16)</f>
        <v>26.880000000000003</v>
      </c>
      <c r="D17" s="91">
        <f t="shared" ref="D17:K17" si="1">SUM(D10,D16)</f>
        <v>37.01</v>
      </c>
      <c r="E17" s="91">
        <f t="shared" si="1"/>
        <v>101.39</v>
      </c>
      <c r="F17" s="91">
        <f t="shared" si="1"/>
        <v>850.76</v>
      </c>
      <c r="G17" s="91"/>
      <c r="H17" s="91">
        <f t="shared" si="1"/>
        <v>29.580000000000002</v>
      </c>
      <c r="I17" s="91">
        <f t="shared" si="1"/>
        <v>41.41</v>
      </c>
      <c r="J17" s="91">
        <f t="shared" si="1"/>
        <v>108.72</v>
      </c>
      <c r="K17" s="91">
        <f t="shared" si="1"/>
        <v>929.88</v>
      </c>
      <c r="L17" s="90"/>
      <c r="M17" s="55"/>
    </row>
    <row r="18" spans="1:13" x14ac:dyDescent="0.25">
      <c r="A18" s="319" t="s">
        <v>48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322"/>
    </row>
    <row r="19" spans="1:13" s="69" customFormat="1" ht="10.5" customHeight="1" x14ac:dyDescent="0.25">
      <c r="A19" s="323" t="s">
        <v>2</v>
      </c>
      <c r="B19" s="325" t="s">
        <v>3</v>
      </c>
      <c r="C19" s="320"/>
      <c r="D19" s="320"/>
      <c r="E19" s="320"/>
      <c r="F19" s="320"/>
      <c r="G19" s="326" t="s">
        <v>160</v>
      </c>
      <c r="H19" s="326"/>
      <c r="I19" s="326"/>
      <c r="J19" s="326"/>
      <c r="K19" s="326"/>
      <c r="L19" s="323" t="s">
        <v>4</v>
      </c>
      <c r="M19" s="323" t="s">
        <v>5</v>
      </c>
    </row>
    <row r="20" spans="1:13" s="69" customFormat="1" ht="12.75" customHeight="1" x14ac:dyDescent="0.25">
      <c r="A20" s="324"/>
      <c r="B20" s="70" t="s">
        <v>6</v>
      </c>
      <c r="C20" s="71" t="s">
        <v>120</v>
      </c>
      <c r="D20" s="71" t="s">
        <v>121</v>
      </c>
      <c r="E20" s="72" t="s">
        <v>9</v>
      </c>
      <c r="F20" s="71" t="s">
        <v>10</v>
      </c>
      <c r="G20" s="70" t="s">
        <v>6</v>
      </c>
      <c r="H20" s="71" t="s">
        <v>120</v>
      </c>
      <c r="I20" s="71" t="s">
        <v>121</v>
      </c>
      <c r="J20" s="72" t="s">
        <v>9</v>
      </c>
      <c r="K20" s="73" t="s">
        <v>10</v>
      </c>
      <c r="L20" s="324"/>
      <c r="M20" s="324"/>
    </row>
    <row r="21" spans="1:13" x14ac:dyDescent="0.25">
      <c r="A21" s="325" t="s">
        <v>204</v>
      </c>
      <c r="B21" s="321"/>
      <c r="C21" s="321"/>
      <c r="D21" s="321"/>
      <c r="E21" s="321"/>
      <c r="F21" s="321"/>
      <c r="G21" s="320"/>
      <c r="H21" s="320"/>
      <c r="I21" s="320"/>
      <c r="J21" s="320"/>
      <c r="K21" s="320"/>
      <c r="L21" s="320"/>
      <c r="M21" s="328"/>
    </row>
    <row r="22" spans="1:13" ht="12" customHeight="1" x14ac:dyDescent="0.25">
      <c r="A22" s="55" t="s">
        <v>57</v>
      </c>
      <c r="B22" s="95" t="s">
        <v>170</v>
      </c>
      <c r="C22" s="77">
        <v>1.71</v>
      </c>
      <c r="D22" s="77">
        <v>5.19</v>
      </c>
      <c r="E22" s="96">
        <v>6.89</v>
      </c>
      <c r="F22" s="77">
        <v>81.27</v>
      </c>
      <c r="G22" s="74" t="s">
        <v>171</v>
      </c>
      <c r="H22" s="74">
        <v>2.46</v>
      </c>
      <c r="I22" s="74">
        <v>6.95</v>
      </c>
      <c r="J22" s="74">
        <v>8.6999999999999993</v>
      </c>
      <c r="K22" s="74">
        <v>107.28</v>
      </c>
      <c r="L22" s="74" t="s">
        <v>59</v>
      </c>
      <c r="M22" s="78" t="s">
        <v>60</v>
      </c>
    </row>
    <row r="23" spans="1:13" ht="12" customHeight="1" x14ac:dyDescent="0.25">
      <c r="A23" s="78" t="s">
        <v>126</v>
      </c>
      <c r="B23" s="64">
        <v>60</v>
      </c>
      <c r="C23" s="65">
        <v>7.65</v>
      </c>
      <c r="D23" s="65">
        <v>8.48</v>
      </c>
      <c r="E23" s="65">
        <v>22.58</v>
      </c>
      <c r="F23" s="65">
        <v>199.8</v>
      </c>
      <c r="G23" s="64">
        <v>60</v>
      </c>
      <c r="H23" s="65">
        <v>7.65</v>
      </c>
      <c r="I23" s="65">
        <v>8.48</v>
      </c>
      <c r="J23" s="65">
        <v>22.58</v>
      </c>
      <c r="K23" s="65">
        <v>199.8</v>
      </c>
      <c r="L23" s="97" t="s">
        <v>127</v>
      </c>
      <c r="M23" s="55" t="s">
        <v>128</v>
      </c>
    </row>
    <row r="24" spans="1:13" ht="12.75" customHeight="1" x14ac:dyDescent="0.25">
      <c r="A24" s="78" t="s">
        <v>22</v>
      </c>
      <c r="B24" s="84" t="s">
        <v>23</v>
      </c>
      <c r="C24" s="84">
        <v>7.0000000000000007E-2</v>
      </c>
      <c r="D24" s="84">
        <v>0.02</v>
      </c>
      <c r="E24" s="93">
        <v>15</v>
      </c>
      <c r="F24" s="84">
        <v>60</v>
      </c>
      <c r="G24" s="84" t="s">
        <v>23</v>
      </c>
      <c r="H24" s="84">
        <v>7.0000000000000007E-2</v>
      </c>
      <c r="I24" s="84">
        <v>0.02</v>
      </c>
      <c r="J24" s="84">
        <v>15</v>
      </c>
      <c r="K24" s="84">
        <v>60</v>
      </c>
      <c r="L24" s="84">
        <v>685</v>
      </c>
      <c r="M24" s="94" t="s">
        <v>24</v>
      </c>
    </row>
    <row r="25" spans="1:13" x14ac:dyDescent="0.25">
      <c r="A25" s="86" t="s">
        <v>45</v>
      </c>
      <c r="B25" s="82">
        <v>20</v>
      </c>
      <c r="C25" s="82">
        <v>1.6</v>
      </c>
      <c r="D25" s="82">
        <v>0.2</v>
      </c>
      <c r="E25" s="83">
        <v>10.199999999999999</v>
      </c>
      <c r="F25" s="82">
        <v>50</v>
      </c>
      <c r="G25" s="82">
        <v>20</v>
      </c>
      <c r="H25" s="82">
        <v>1.6</v>
      </c>
      <c r="I25" s="82">
        <v>0.2</v>
      </c>
      <c r="J25" s="83">
        <v>10.199999999999999</v>
      </c>
      <c r="K25" s="82">
        <v>50</v>
      </c>
      <c r="L25" s="82" t="s">
        <v>43</v>
      </c>
      <c r="M25" s="78" t="s">
        <v>46</v>
      </c>
    </row>
    <row r="26" spans="1:13" x14ac:dyDescent="0.25">
      <c r="A26" s="87" t="s">
        <v>25</v>
      </c>
      <c r="B26" s="74"/>
      <c r="C26" s="88">
        <f>SUM(C22:C25)</f>
        <v>11.03</v>
      </c>
      <c r="D26" s="88">
        <f>SUM(D22:D25)</f>
        <v>13.89</v>
      </c>
      <c r="E26" s="89">
        <f>SUM(E22:E25)</f>
        <v>54.67</v>
      </c>
      <c r="F26" s="88">
        <f>SUM(F22:F25)</f>
        <v>391.07</v>
      </c>
      <c r="G26" s="90"/>
      <c r="H26" s="91">
        <f>SUM(H22:H25)</f>
        <v>11.78</v>
      </c>
      <c r="I26" s="91">
        <f>SUM(I22:I25)</f>
        <v>15.649999999999999</v>
      </c>
      <c r="J26" s="91">
        <f>SUM(J22:J25)</f>
        <v>56.480000000000004</v>
      </c>
      <c r="K26" s="91">
        <f>SUM(K22:K25)</f>
        <v>417.08000000000004</v>
      </c>
      <c r="L26" s="90"/>
      <c r="M26" s="55"/>
    </row>
    <row r="27" spans="1:13" x14ac:dyDescent="0.25">
      <c r="A27" s="325" t="s">
        <v>205</v>
      </c>
      <c r="B27" s="320"/>
      <c r="C27" s="321"/>
      <c r="D27" s="321"/>
      <c r="E27" s="321"/>
      <c r="F27" s="321"/>
      <c r="G27" s="320"/>
      <c r="H27" s="320"/>
      <c r="I27" s="320"/>
      <c r="J27" s="320"/>
      <c r="K27" s="320"/>
      <c r="L27" s="320"/>
      <c r="M27" s="328"/>
    </row>
    <row r="28" spans="1:13" ht="11.25" customHeight="1" x14ac:dyDescent="0.25">
      <c r="A28" s="98" t="s">
        <v>61</v>
      </c>
      <c r="B28" s="82">
        <v>90</v>
      </c>
      <c r="C28" s="74">
        <f>17.2*0.9</f>
        <v>15.48</v>
      </c>
      <c r="D28" s="75">
        <f>13.94*0.9</f>
        <v>12.545999999999999</v>
      </c>
      <c r="E28" s="75">
        <f>9.91*0.9</f>
        <v>8.9190000000000005</v>
      </c>
      <c r="F28" s="75">
        <f>233.23*0.9</f>
        <v>209.90699999999998</v>
      </c>
      <c r="G28" s="82">
        <v>100</v>
      </c>
      <c r="H28" s="74">
        <v>17.2</v>
      </c>
      <c r="I28" s="74">
        <v>13.94</v>
      </c>
      <c r="J28" s="74">
        <v>9.91</v>
      </c>
      <c r="K28" s="74">
        <v>233.23</v>
      </c>
      <c r="L28" s="74" t="s">
        <v>62</v>
      </c>
      <c r="M28" s="78" t="s">
        <v>63</v>
      </c>
    </row>
    <row r="29" spans="1:13" ht="12.75" customHeight="1" x14ac:dyDescent="0.25">
      <c r="A29" s="86" t="s">
        <v>64</v>
      </c>
      <c r="B29" s="99">
        <v>150</v>
      </c>
      <c r="C29" s="74">
        <v>8.6</v>
      </c>
      <c r="D29" s="74">
        <v>6.09</v>
      </c>
      <c r="E29" s="75">
        <v>38.64</v>
      </c>
      <c r="F29" s="74">
        <v>243.75</v>
      </c>
      <c r="G29" s="84">
        <v>180</v>
      </c>
      <c r="H29" s="84">
        <v>10.32</v>
      </c>
      <c r="I29" s="84">
        <v>7.31</v>
      </c>
      <c r="J29" s="84">
        <v>46.37</v>
      </c>
      <c r="K29" s="84">
        <v>292.5</v>
      </c>
      <c r="L29" s="84" t="s">
        <v>65</v>
      </c>
      <c r="M29" s="100" t="s">
        <v>66</v>
      </c>
    </row>
    <row r="30" spans="1:13" ht="13.5" customHeight="1" x14ac:dyDescent="0.25">
      <c r="A30" s="81" t="s">
        <v>54</v>
      </c>
      <c r="B30" s="74" t="s">
        <v>55</v>
      </c>
      <c r="C30" s="82">
        <v>0.13</v>
      </c>
      <c r="D30" s="82">
        <v>0.02</v>
      </c>
      <c r="E30" s="83">
        <v>15.2</v>
      </c>
      <c r="F30" s="82">
        <v>62</v>
      </c>
      <c r="G30" s="74" t="s">
        <v>55</v>
      </c>
      <c r="H30" s="82">
        <v>0.13</v>
      </c>
      <c r="I30" s="82">
        <v>0.02</v>
      </c>
      <c r="J30" s="82">
        <v>15.2</v>
      </c>
      <c r="K30" s="82">
        <v>62</v>
      </c>
      <c r="L30" s="84">
        <v>686</v>
      </c>
      <c r="M30" s="85" t="s">
        <v>56</v>
      </c>
    </row>
    <row r="31" spans="1:13" x14ac:dyDescent="0.25">
      <c r="A31" s="86" t="s">
        <v>42</v>
      </c>
      <c r="B31" s="74">
        <v>20</v>
      </c>
      <c r="C31" s="82">
        <v>1.3</v>
      </c>
      <c r="D31" s="82">
        <v>0.2</v>
      </c>
      <c r="E31" s="83">
        <v>8.6</v>
      </c>
      <c r="F31" s="82">
        <v>43</v>
      </c>
      <c r="G31" s="74">
        <v>20</v>
      </c>
      <c r="H31" s="82">
        <v>1.3</v>
      </c>
      <c r="I31" s="82">
        <v>0.2</v>
      </c>
      <c r="J31" s="82">
        <v>8.6</v>
      </c>
      <c r="K31" s="82">
        <v>43</v>
      </c>
      <c r="L31" s="74" t="s">
        <v>43</v>
      </c>
      <c r="M31" s="55" t="s">
        <v>44</v>
      </c>
    </row>
    <row r="32" spans="1:13" x14ac:dyDescent="0.25">
      <c r="A32" s="87" t="s">
        <v>25</v>
      </c>
      <c r="B32" s="74"/>
      <c r="C32" s="101">
        <f>SUM(C28:C31)</f>
        <v>25.509999999999998</v>
      </c>
      <c r="D32" s="101">
        <f t="shared" ref="D32:K32" si="2">SUM(D28:D31)</f>
        <v>18.855999999999998</v>
      </c>
      <c r="E32" s="101">
        <f t="shared" si="2"/>
        <v>71.358999999999995</v>
      </c>
      <c r="F32" s="101">
        <f t="shared" si="2"/>
        <v>558.65699999999993</v>
      </c>
      <c r="G32" s="101"/>
      <c r="H32" s="101">
        <f t="shared" si="2"/>
        <v>28.95</v>
      </c>
      <c r="I32" s="101">
        <f t="shared" si="2"/>
        <v>21.47</v>
      </c>
      <c r="J32" s="101">
        <f t="shared" si="2"/>
        <v>80.08</v>
      </c>
      <c r="K32" s="101">
        <f t="shared" si="2"/>
        <v>630.73</v>
      </c>
      <c r="L32" s="90"/>
      <c r="M32" s="55"/>
    </row>
    <row r="33" spans="1:13" s="69" customFormat="1" x14ac:dyDescent="0.25">
      <c r="A33" s="87" t="s">
        <v>47</v>
      </c>
      <c r="B33" s="90"/>
      <c r="C33" s="91">
        <f>SUM(C26,C32)</f>
        <v>36.54</v>
      </c>
      <c r="D33" s="91">
        <f t="shared" ref="D33:F33" si="3">SUM(D26,D32)</f>
        <v>32.745999999999995</v>
      </c>
      <c r="E33" s="91">
        <f t="shared" si="3"/>
        <v>126.029</v>
      </c>
      <c r="F33" s="91">
        <f t="shared" si="3"/>
        <v>949.72699999999986</v>
      </c>
      <c r="G33" s="91"/>
      <c r="H33" s="91">
        <f t="shared" ref="H33:K33" si="4">SUM(H26,H32)</f>
        <v>40.729999999999997</v>
      </c>
      <c r="I33" s="91">
        <f t="shared" si="4"/>
        <v>37.119999999999997</v>
      </c>
      <c r="J33" s="91">
        <f t="shared" si="4"/>
        <v>136.56</v>
      </c>
      <c r="K33" s="91">
        <f t="shared" si="4"/>
        <v>1047.81</v>
      </c>
      <c r="L33" s="90"/>
      <c r="M33" s="55"/>
    </row>
    <row r="34" spans="1:13" x14ac:dyDescent="0.25">
      <c r="A34" s="325" t="s">
        <v>70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8"/>
    </row>
    <row r="35" spans="1:13" s="69" customFormat="1" ht="10.5" customHeight="1" x14ac:dyDescent="0.25">
      <c r="A35" s="323" t="s">
        <v>2</v>
      </c>
      <c r="B35" s="325" t="s">
        <v>3</v>
      </c>
      <c r="C35" s="320"/>
      <c r="D35" s="320"/>
      <c r="E35" s="320"/>
      <c r="F35" s="320"/>
      <c r="G35" s="326" t="s">
        <v>160</v>
      </c>
      <c r="H35" s="326"/>
      <c r="I35" s="326"/>
      <c r="J35" s="326"/>
      <c r="K35" s="326"/>
      <c r="L35" s="323" t="s">
        <v>4</v>
      </c>
      <c r="M35" s="323" t="s">
        <v>5</v>
      </c>
    </row>
    <row r="36" spans="1:13" s="69" customFormat="1" ht="12.75" customHeight="1" x14ac:dyDescent="0.25">
      <c r="A36" s="324"/>
      <c r="B36" s="70" t="s">
        <v>6</v>
      </c>
      <c r="C36" s="71" t="s">
        <v>120</v>
      </c>
      <c r="D36" s="71" t="s">
        <v>121</v>
      </c>
      <c r="E36" s="72" t="s">
        <v>9</v>
      </c>
      <c r="F36" s="71" t="s">
        <v>10</v>
      </c>
      <c r="G36" s="70" t="s">
        <v>6</v>
      </c>
      <c r="H36" s="71" t="s">
        <v>120</v>
      </c>
      <c r="I36" s="71" t="s">
        <v>121</v>
      </c>
      <c r="J36" s="72" t="s">
        <v>9</v>
      </c>
      <c r="K36" s="73" t="s">
        <v>10</v>
      </c>
      <c r="L36" s="324"/>
      <c r="M36" s="324"/>
    </row>
    <row r="37" spans="1:13" x14ac:dyDescent="0.25">
      <c r="A37" s="325" t="s">
        <v>204</v>
      </c>
      <c r="B37" s="321"/>
      <c r="C37" s="321"/>
      <c r="D37" s="321"/>
      <c r="E37" s="321"/>
      <c r="F37" s="321"/>
      <c r="G37" s="320"/>
      <c r="H37" s="320"/>
      <c r="I37" s="320"/>
      <c r="J37" s="320"/>
      <c r="K37" s="320"/>
      <c r="L37" s="320"/>
      <c r="M37" s="328"/>
    </row>
    <row r="38" spans="1:13" ht="13.5" customHeight="1" x14ac:dyDescent="0.25">
      <c r="A38" s="86" t="s">
        <v>76</v>
      </c>
      <c r="B38" s="64" t="s">
        <v>28</v>
      </c>
      <c r="C38" s="77">
        <v>1.25</v>
      </c>
      <c r="D38" s="77">
        <v>5.4</v>
      </c>
      <c r="E38" s="96">
        <v>6.83</v>
      </c>
      <c r="F38" s="77">
        <v>80.22</v>
      </c>
      <c r="G38" s="82" t="s">
        <v>164</v>
      </c>
      <c r="H38" s="74">
        <v>1.51</v>
      </c>
      <c r="I38" s="74">
        <v>6.39</v>
      </c>
      <c r="J38" s="74">
        <v>7.99</v>
      </c>
      <c r="K38" s="74">
        <v>94.43</v>
      </c>
      <c r="L38" s="74" t="s">
        <v>77</v>
      </c>
      <c r="M38" s="78" t="s">
        <v>78</v>
      </c>
    </row>
    <row r="39" spans="1:13" ht="14.25" customHeight="1" x14ac:dyDescent="0.25">
      <c r="A39" s="55" t="s">
        <v>172</v>
      </c>
      <c r="B39" s="74">
        <v>50</v>
      </c>
      <c r="C39" s="74">
        <v>3.05</v>
      </c>
      <c r="D39" s="74">
        <v>9.2200000000000006</v>
      </c>
      <c r="E39" s="74">
        <v>28.71</v>
      </c>
      <c r="F39" s="74">
        <v>210</v>
      </c>
      <c r="G39" s="74">
        <v>50</v>
      </c>
      <c r="H39" s="74">
        <v>3.05</v>
      </c>
      <c r="I39" s="74">
        <v>9.2200000000000006</v>
      </c>
      <c r="J39" s="74">
        <v>28.71</v>
      </c>
      <c r="K39" s="74">
        <v>210</v>
      </c>
      <c r="L39" s="74">
        <v>446</v>
      </c>
      <c r="M39" s="78" t="s">
        <v>173</v>
      </c>
    </row>
    <row r="40" spans="1:13" ht="13.5" customHeight="1" x14ac:dyDescent="0.25">
      <c r="A40" s="81" t="s">
        <v>54</v>
      </c>
      <c r="B40" s="74" t="s">
        <v>55</v>
      </c>
      <c r="C40" s="82">
        <v>0.13</v>
      </c>
      <c r="D40" s="82">
        <v>0.02</v>
      </c>
      <c r="E40" s="83">
        <v>15.2</v>
      </c>
      <c r="F40" s="82">
        <v>62</v>
      </c>
      <c r="G40" s="74" t="s">
        <v>55</v>
      </c>
      <c r="H40" s="82">
        <v>0.13</v>
      </c>
      <c r="I40" s="82">
        <v>0.02</v>
      </c>
      <c r="J40" s="82">
        <v>15.2</v>
      </c>
      <c r="K40" s="82">
        <v>62</v>
      </c>
      <c r="L40" s="84">
        <v>686</v>
      </c>
      <c r="M40" s="85" t="s">
        <v>56</v>
      </c>
    </row>
    <row r="41" spans="1:13" x14ac:dyDescent="0.25">
      <c r="A41" s="86" t="s">
        <v>45</v>
      </c>
      <c r="B41" s="82">
        <v>20</v>
      </c>
      <c r="C41" s="82">
        <v>1.6</v>
      </c>
      <c r="D41" s="82">
        <v>0.2</v>
      </c>
      <c r="E41" s="83">
        <v>10.199999999999999</v>
      </c>
      <c r="F41" s="82">
        <v>50</v>
      </c>
      <c r="G41" s="82">
        <v>20</v>
      </c>
      <c r="H41" s="82">
        <v>1.6</v>
      </c>
      <c r="I41" s="82">
        <v>0.2</v>
      </c>
      <c r="J41" s="83">
        <v>10.199999999999999</v>
      </c>
      <c r="K41" s="82">
        <v>50</v>
      </c>
      <c r="L41" s="82" t="s">
        <v>43</v>
      </c>
      <c r="M41" s="78" t="s">
        <v>46</v>
      </c>
    </row>
    <row r="42" spans="1:13" x14ac:dyDescent="0.25">
      <c r="A42" s="87" t="s">
        <v>25</v>
      </c>
      <c r="B42" s="74"/>
      <c r="C42" s="88">
        <f>SUM(C38:C41)</f>
        <v>6.0299999999999994</v>
      </c>
      <c r="D42" s="88">
        <f>SUM(D38:D41)</f>
        <v>14.84</v>
      </c>
      <c r="E42" s="89">
        <f>SUM(E38:E41)</f>
        <v>60.94</v>
      </c>
      <c r="F42" s="88">
        <f>SUM(F38:F41)</f>
        <v>402.22</v>
      </c>
      <c r="G42" s="90"/>
      <c r="H42" s="91">
        <f>SUM(H38:H41)</f>
        <v>6.2899999999999991</v>
      </c>
      <c r="I42" s="91">
        <f>SUM(I38:I41)</f>
        <v>15.829999999999998</v>
      </c>
      <c r="J42" s="91">
        <f>SUM(J38:J41)</f>
        <v>62.100000000000009</v>
      </c>
      <c r="K42" s="91">
        <f>SUM(K38:K41)</f>
        <v>416.43</v>
      </c>
      <c r="L42" s="90"/>
      <c r="M42" s="55"/>
    </row>
    <row r="43" spans="1:13" x14ac:dyDescent="0.25">
      <c r="A43" s="325" t="s">
        <v>205</v>
      </c>
      <c r="B43" s="320"/>
      <c r="C43" s="321"/>
      <c r="D43" s="321"/>
      <c r="E43" s="321"/>
      <c r="F43" s="321"/>
      <c r="G43" s="320"/>
      <c r="H43" s="320"/>
      <c r="I43" s="320"/>
      <c r="J43" s="320"/>
      <c r="K43" s="320"/>
      <c r="L43" s="320"/>
      <c r="M43" s="328"/>
    </row>
    <row r="44" spans="1:13" ht="12" customHeight="1" x14ac:dyDescent="0.25">
      <c r="A44" s="94" t="s">
        <v>79</v>
      </c>
      <c r="B44" s="82">
        <v>90</v>
      </c>
      <c r="C44" s="74">
        <v>14.7</v>
      </c>
      <c r="D44" s="74">
        <f>12.3*0.9</f>
        <v>11.07</v>
      </c>
      <c r="E44" s="75">
        <v>12.95</v>
      </c>
      <c r="F44" s="75">
        <f>242.41*0.9</f>
        <v>218.16900000000001</v>
      </c>
      <c r="G44" s="82">
        <v>100</v>
      </c>
      <c r="H44" s="74">
        <v>16.32</v>
      </c>
      <c r="I44" s="74">
        <v>12.3</v>
      </c>
      <c r="J44" s="74">
        <v>14.38</v>
      </c>
      <c r="K44" s="74">
        <v>242.41</v>
      </c>
      <c r="L44" s="74" t="s">
        <v>80</v>
      </c>
      <c r="M44" s="78" t="s">
        <v>81</v>
      </c>
    </row>
    <row r="45" spans="1:13" ht="12.75" customHeight="1" x14ac:dyDescent="0.25">
      <c r="A45" s="78" t="s">
        <v>82</v>
      </c>
      <c r="B45" s="64">
        <v>150</v>
      </c>
      <c r="C45" s="102">
        <v>3.65</v>
      </c>
      <c r="D45" s="102">
        <v>5.37</v>
      </c>
      <c r="E45" s="103">
        <v>36.68</v>
      </c>
      <c r="F45" s="102">
        <v>209.7</v>
      </c>
      <c r="G45" s="104">
        <v>180</v>
      </c>
      <c r="H45" s="102">
        <v>4.38</v>
      </c>
      <c r="I45" s="102">
        <v>6.44</v>
      </c>
      <c r="J45" s="102">
        <v>44.02</v>
      </c>
      <c r="K45" s="102">
        <v>251.64</v>
      </c>
      <c r="L45" s="105" t="s">
        <v>83</v>
      </c>
      <c r="M45" s="81" t="s">
        <v>84</v>
      </c>
    </row>
    <row r="46" spans="1:13" ht="12.75" customHeight="1" x14ac:dyDescent="0.25">
      <c r="A46" s="78" t="s">
        <v>22</v>
      </c>
      <c r="B46" s="84" t="s">
        <v>23</v>
      </c>
      <c r="C46" s="84">
        <v>7.0000000000000007E-2</v>
      </c>
      <c r="D46" s="84">
        <v>0.02</v>
      </c>
      <c r="E46" s="93">
        <v>15</v>
      </c>
      <c r="F46" s="84">
        <v>60</v>
      </c>
      <c r="G46" s="84" t="s">
        <v>23</v>
      </c>
      <c r="H46" s="84">
        <v>7.0000000000000007E-2</v>
      </c>
      <c r="I46" s="84">
        <v>0.02</v>
      </c>
      <c r="J46" s="84">
        <v>15</v>
      </c>
      <c r="K46" s="84">
        <v>60</v>
      </c>
      <c r="L46" s="84">
        <v>685</v>
      </c>
      <c r="M46" s="94" t="s">
        <v>24</v>
      </c>
    </row>
    <row r="47" spans="1:13" x14ac:dyDescent="0.25">
      <c r="A47" s="86" t="s">
        <v>42</v>
      </c>
      <c r="B47" s="74">
        <v>20</v>
      </c>
      <c r="C47" s="82">
        <v>1.3</v>
      </c>
      <c r="D47" s="82">
        <v>0.2</v>
      </c>
      <c r="E47" s="83">
        <v>8.6</v>
      </c>
      <c r="F47" s="82">
        <v>43</v>
      </c>
      <c r="G47" s="74">
        <v>20</v>
      </c>
      <c r="H47" s="82">
        <v>1.3</v>
      </c>
      <c r="I47" s="82">
        <v>0.2</v>
      </c>
      <c r="J47" s="82">
        <v>8.6</v>
      </c>
      <c r="K47" s="82">
        <v>43</v>
      </c>
      <c r="L47" s="74" t="s">
        <v>43</v>
      </c>
      <c r="M47" s="55" t="s">
        <v>44</v>
      </c>
    </row>
    <row r="48" spans="1:13" x14ac:dyDescent="0.25">
      <c r="A48" s="87" t="s">
        <v>25</v>
      </c>
      <c r="B48" s="74"/>
      <c r="C48" s="101">
        <f>SUM(C44:C47)</f>
        <v>19.72</v>
      </c>
      <c r="D48" s="101">
        <f t="shared" ref="D48:K48" si="5">SUM(D44:D47)</f>
        <v>16.66</v>
      </c>
      <c r="E48" s="101">
        <f t="shared" si="5"/>
        <v>73.22999999999999</v>
      </c>
      <c r="F48" s="101">
        <f t="shared" si="5"/>
        <v>530.86900000000003</v>
      </c>
      <c r="G48" s="101"/>
      <c r="H48" s="101">
        <f t="shared" si="5"/>
        <v>22.07</v>
      </c>
      <c r="I48" s="101">
        <f t="shared" si="5"/>
        <v>18.96</v>
      </c>
      <c r="J48" s="101">
        <f t="shared" si="5"/>
        <v>82</v>
      </c>
      <c r="K48" s="101">
        <f t="shared" si="5"/>
        <v>597.04999999999995</v>
      </c>
      <c r="L48" s="106"/>
      <c r="M48" s="55"/>
    </row>
    <row r="49" spans="1:13" s="69" customFormat="1" x14ac:dyDescent="0.25">
      <c r="A49" s="87" t="s">
        <v>47</v>
      </c>
      <c r="B49" s="90"/>
      <c r="C49" s="91">
        <f>SUM(C42,C48)</f>
        <v>25.75</v>
      </c>
      <c r="D49" s="91">
        <f t="shared" ref="D49:F49" si="6">SUM(D42,D48)</f>
        <v>31.5</v>
      </c>
      <c r="E49" s="91">
        <f t="shared" si="6"/>
        <v>134.16999999999999</v>
      </c>
      <c r="F49" s="91">
        <f t="shared" si="6"/>
        <v>933.08900000000006</v>
      </c>
      <c r="G49" s="91"/>
      <c r="H49" s="91">
        <f t="shared" ref="H49:K49" si="7">SUM(H42,H48)</f>
        <v>28.36</v>
      </c>
      <c r="I49" s="91">
        <f t="shared" si="7"/>
        <v>34.79</v>
      </c>
      <c r="J49" s="91">
        <f t="shared" si="7"/>
        <v>144.10000000000002</v>
      </c>
      <c r="K49" s="91">
        <f t="shared" si="7"/>
        <v>1013.48</v>
      </c>
      <c r="L49" s="90"/>
      <c r="M49" s="55"/>
    </row>
    <row r="50" spans="1:13" x14ac:dyDescent="0.25">
      <c r="A50" s="319" t="s">
        <v>88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1"/>
      <c r="M50" s="322"/>
    </row>
    <row r="51" spans="1:13" s="69" customFormat="1" ht="10.5" customHeight="1" x14ac:dyDescent="0.25">
      <c r="A51" s="323" t="s">
        <v>2</v>
      </c>
      <c r="B51" s="325" t="s">
        <v>3</v>
      </c>
      <c r="C51" s="320"/>
      <c r="D51" s="320"/>
      <c r="E51" s="320"/>
      <c r="F51" s="320"/>
      <c r="G51" s="326" t="s">
        <v>160</v>
      </c>
      <c r="H51" s="326"/>
      <c r="I51" s="326"/>
      <c r="J51" s="326"/>
      <c r="K51" s="326"/>
      <c r="L51" s="323" t="s">
        <v>4</v>
      </c>
      <c r="M51" s="323" t="s">
        <v>5</v>
      </c>
    </row>
    <row r="52" spans="1:13" s="69" customFormat="1" ht="12.75" customHeight="1" x14ac:dyDescent="0.25">
      <c r="A52" s="324"/>
      <c r="B52" s="70" t="s">
        <v>6</v>
      </c>
      <c r="C52" s="71" t="s">
        <v>120</v>
      </c>
      <c r="D52" s="71" t="s">
        <v>121</v>
      </c>
      <c r="E52" s="72" t="s">
        <v>9</v>
      </c>
      <c r="F52" s="71" t="s">
        <v>10</v>
      </c>
      <c r="G52" s="70" t="s">
        <v>6</v>
      </c>
      <c r="H52" s="71" t="s">
        <v>120</v>
      </c>
      <c r="I52" s="71" t="s">
        <v>121</v>
      </c>
      <c r="J52" s="72" t="s">
        <v>9</v>
      </c>
      <c r="K52" s="73" t="s">
        <v>10</v>
      </c>
      <c r="L52" s="324"/>
      <c r="M52" s="324"/>
    </row>
    <row r="53" spans="1:13" x14ac:dyDescent="0.25">
      <c r="A53" s="325" t="s">
        <v>204</v>
      </c>
      <c r="B53" s="321"/>
      <c r="C53" s="321"/>
      <c r="D53" s="321"/>
      <c r="E53" s="321"/>
      <c r="F53" s="321"/>
      <c r="G53" s="320"/>
      <c r="H53" s="320"/>
      <c r="I53" s="320"/>
      <c r="J53" s="320"/>
      <c r="K53" s="320"/>
      <c r="L53" s="320"/>
      <c r="M53" s="328"/>
    </row>
    <row r="54" spans="1:13" ht="12.75" customHeight="1" x14ac:dyDescent="0.25">
      <c r="A54" s="55" t="s">
        <v>241</v>
      </c>
      <c r="B54" s="99">
        <v>200</v>
      </c>
      <c r="C54" s="74">
        <v>4.4000000000000004</v>
      </c>
      <c r="D54" s="74">
        <v>4.2</v>
      </c>
      <c r="E54" s="75">
        <v>13.2</v>
      </c>
      <c r="F54" s="74">
        <v>118.6</v>
      </c>
      <c r="G54" s="107">
        <v>250</v>
      </c>
      <c r="H54" s="82">
        <v>5.49</v>
      </c>
      <c r="I54" s="82">
        <v>5.27</v>
      </c>
      <c r="J54" s="82">
        <v>16.54</v>
      </c>
      <c r="K54" s="82">
        <v>148.25</v>
      </c>
      <c r="L54" s="82" t="s">
        <v>242</v>
      </c>
      <c r="M54" s="55" t="s">
        <v>243</v>
      </c>
    </row>
    <row r="55" spans="1:13" ht="14.25" customHeight="1" x14ac:dyDescent="0.2">
      <c r="A55" s="55" t="s">
        <v>210</v>
      </c>
      <c r="B55" s="74">
        <v>60</v>
      </c>
      <c r="C55" s="74">
        <v>7.38</v>
      </c>
      <c r="D55" s="74">
        <v>4.38</v>
      </c>
      <c r="E55" s="74">
        <v>23.34</v>
      </c>
      <c r="F55" s="74">
        <v>161.6</v>
      </c>
      <c r="G55" s="74">
        <v>60</v>
      </c>
      <c r="H55" s="74">
        <v>7.38</v>
      </c>
      <c r="I55" s="74">
        <v>4.38</v>
      </c>
      <c r="J55" s="74">
        <v>23.34</v>
      </c>
      <c r="K55" s="74">
        <v>161.6</v>
      </c>
      <c r="L55" s="74">
        <v>410</v>
      </c>
      <c r="M55" s="54" t="s">
        <v>211</v>
      </c>
    </row>
    <row r="56" spans="1:13" ht="12.75" customHeight="1" x14ac:dyDescent="0.25">
      <c r="A56" s="78" t="s">
        <v>22</v>
      </c>
      <c r="B56" s="84" t="s">
        <v>23</v>
      </c>
      <c r="C56" s="84">
        <v>7.0000000000000007E-2</v>
      </c>
      <c r="D56" s="84">
        <v>0.02</v>
      </c>
      <c r="E56" s="93">
        <v>15</v>
      </c>
      <c r="F56" s="84">
        <v>60</v>
      </c>
      <c r="G56" s="84" t="s">
        <v>23</v>
      </c>
      <c r="H56" s="84">
        <v>7.0000000000000007E-2</v>
      </c>
      <c r="I56" s="84">
        <v>0.02</v>
      </c>
      <c r="J56" s="84">
        <v>15</v>
      </c>
      <c r="K56" s="84">
        <v>60</v>
      </c>
      <c r="L56" s="84">
        <v>685</v>
      </c>
      <c r="M56" s="94" t="s">
        <v>24</v>
      </c>
    </row>
    <row r="57" spans="1:13" x14ac:dyDescent="0.25">
      <c r="A57" s="86" t="s">
        <v>45</v>
      </c>
      <c r="B57" s="82">
        <v>20</v>
      </c>
      <c r="C57" s="82">
        <v>1.6</v>
      </c>
      <c r="D57" s="82">
        <v>0.2</v>
      </c>
      <c r="E57" s="83">
        <v>10.199999999999999</v>
      </c>
      <c r="F57" s="82">
        <v>50</v>
      </c>
      <c r="G57" s="82">
        <v>20</v>
      </c>
      <c r="H57" s="82">
        <v>1.6</v>
      </c>
      <c r="I57" s="82">
        <v>0.2</v>
      </c>
      <c r="J57" s="83">
        <v>10.199999999999999</v>
      </c>
      <c r="K57" s="82">
        <v>50</v>
      </c>
      <c r="L57" s="82" t="s">
        <v>43</v>
      </c>
      <c r="M57" s="78" t="s">
        <v>46</v>
      </c>
    </row>
    <row r="58" spans="1:13" x14ac:dyDescent="0.25">
      <c r="A58" s="87" t="s">
        <v>25</v>
      </c>
      <c r="B58" s="74"/>
      <c r="C58" s="88">
        <f>SUM(C54:C57)</f>
        <v>13.450000000000001</v>
      </c>
      <c r="D58" s="88">
        <f>SUM(D54:D57)</f>
        <v>8.7999999999999989</v>
      </c>
      <c r="E58" s="89">
        <f>SUM(E54:E57)</f>
        <v>61.739999999999995</v>
      </c>
      <c r="F58" s="88">
        <f>SUM(F54:F57)</f>
        <v>390.2</v>
      </c>
      <c r="G58" s="90"/>
      <c r="H58" s="91">
        <f>SUM(H54:H57)</f>
        <v>14.540000000000001</v>
      </c>
      <c r="I58" s="91">
        <f>SUM(I54:I57)</f>
        <v>9.8699999999999974</v>
      </c>
      <c r="J58" s="91">
        <f>SUM(J54:J57)</f>
        <v>65.08</v>
      </c>
      <c r="K58" s="91">
        <f>SUM(K54:K57)</f>
        <v>419.85</v>
      </c>
      <c r="L58" s="90"/>
      <c r="M58" s="55"/>
    </row>
    <row r="59" spans="1:13" x14ac:dyDescent="0.25">
      <c r="A59" s="325" t="s">
        <v>205</v>
      </c>
      <c r="B59" s="320"/>
      <c r="C59" s="321"/>
      <c r="D59" s="321"/>
      <c r="E59" s="321"/>
      <c r="F59" s="321"/>
      <c r="G59" s="320"/>
      <c r="H59" s="320"/>
      <c r="I59" s="320"/>
      <c r="J59" s="320"/>
      <c r="K59" s="320"/>
      <c r="L59" s="320"/>
      <c r="M59" s="328"/>
    </row>
    <row r="60" spans="1:13" x14ac:dyDescent="0.25">
      <c r="A60" s="55" t="s">
        <v>244</v>
      </c>
      <c r="B60" s="74">
        <v>90</v>
      </c>
      <c r="C60" s="74">
        <v>10.4</v>
      </c>
      <c r="D60" s="74">
        <v>12.6</v>
      </c>
      <c r="E60" s="74">
        <v>9.06</v>
      </c>
      <c r="F60" s="74">
        <v>207.09</v>
      </c>
      <c r="G60" s="74">
        <v>100</v>
      </c>
      <c r="H60" s="102">
        <v>11.63</v>
      </c>
      <c r="I60" s="102">
        <v>14.08</v>
      </c>
      <c r="J60" s="102">
        <v>10.08</v>
      </c>
      <c r="K60" s="102">
        <v>230.1</v>
      </c>
      <c r="L60" s="82" t="s">
        <v>245</v>
      </c>
      <c r="M60" s="55" t="s">
        <v>246</v>
      </c>
    </row>
    <row r="61" spans="1:13" x14ac:dyDescent="0.25">
      <c r="A61" s="78" t="s">
        <v>97</v>
      </c>
      <c r="B61" s="82">
        <v>150</v>
      </c>
      <c r="C61" s="108">
        <v>3.06</v>
      </c>
      <c r="D61" s="108">
        <v>4.8</v>
      </c>
      <c r="E61" s="109">
        <v>20.440000000000001</v>
      </c>
      <c r="F61" s="108">
        <v>137.25</v>
      </c>
      <c r="G61" s="84">
        <v>180</v>
      </c>
      <c r="H61" s="84">
        <v>3.68</v>
      </c>
      <c r="I61" s="84">
        <v>5.76</v>
      </c>
      <c r="J61" s="84">
        <v>24.53</v>
      </c>
      <c r="K61" s="84">
        <v>164.7</v>
      </c>
      <c r="L61" s="82">
        <v>312</v>
      </c>
      <c r="M61" s="78" t="s">
        <v>98</v>
      </c>
    </row>
    <row r="62" spans="1:13" ht="13.5" customHeight="1" x14ac:dyDescent="0.25">
      <c r="A62" s="81" t="s">
        <v>54</v>
      </c>
      <c r="B62" s="74" t="s">
        <v>55</v>
      </c>
      <c r="C62" s="82">
        <v>0.13</v>
      </c>
      <c r="D62" s="82">
        <v>0.02</v>
      </c>
      <c r="E62" s="83">
        <v>15.2</v>
      </c>
      <c r="F62" s="82">
        <v>62</v>
      </c>
      <c r="G62" s="74" t="s">
        <v>55</v>
      </c>
      <c r="H62" s="82">
        <v>0.13</v>
      </c>
      <c r="I62" s="82">
        <v>0.02</v>
      </c>
      <c r="J62" s="82">
        <v>15.2</v>
      </c>
      <c r="K62" s="82">
        <v>62</v>
      </c>
      <c r="L62" s="84">
        <v>686</v>
      </c>
      <c r="M62" s="85" t="s">
        <v>56</v>
      </c>
    </row>
    <row r="63" spans="1:13" x14ac:dyDescent="0.25">
      <c r="A63" s="86" t="s">
        <v>42</v>
      </c>
      <c r="B63" s="74">
        <v>20</v>
      </c>
      <c r="C63" s="82">
        <v>1.3</v>
      </c>
      <c r="D63" s="82">
        <v>0.2</v>
      </c>
      <c r="E63" s="83">
        <v>8.6</v>
      </c>
      <c r="F63" s="82">
        <v>43</v>
      </c>
      <c r="G63" s="74">
        <v>20</v>
      </c>
      <c r="H63" s="82">
        <v>1.3</v>
      </c>
      <c r="I63" s="82">
        <v>0.2</v>
      </c>
      <c r="J63" s="82">
        <v>8.6</v>
      </c>
      <c r="K63" s="82">
        <v>43</v>
      </c>
      <c r="L63" s="74" t="s">
        <v>43</v>
      </c>
      <c r="M63" s="55" t="s">
        <v>44</v>
      </c>
    </row>
    <row r="64" spans="1:13" x14ac:dyDescent="0.25">
      <c r="A64" s="87" t="s">
        <v>25</v>
      </c>
      <c r="B64" s="74"/>
      <c r="C64" s="101">
        <f>SUM(C60:C63)</f>
        <v>14.890000000000002</v>
      </c>
      <c r="D64" s="101">
        <f t="shared" ref="D64:F64" si="8">SUM(D60:D63)</f>
        <v>17.619999999999997</v>
      </c>
      <c r="E64" s="101">
        <f t="shared" si="8"/>
        <v>53.300000000000004</v>
      </c>
      <c r="F64" s="101">
        <f t="shared" si="8"/>
        <v>449.34000000000003</v>
      </c>
      <c r="G64" s="101"/>
      <c r="H64" s="101">
        <f t="shared" ref="H64:K64" si="9">SUM(H60:H63)</f>
        <v>16.740000000000002</v>
      </c>
      <c r="I64" s="101">
        <f t="shared" si="9"/>
        <v>20.059999999999999</v>
      </c>
      <c r="J64" s="101">
        <f t="shared" si="9"/>
        <v>58.410000000000004</v>
      </c>
      <c r="K64" s="101">
        <f t="shared" si="9"/>
        <v>499.79999999999995</v>
      </c>
      <c r="L64" s="106"/>
      <c r="M64" s="55"/>
    </row>
    <row r="65" spans="1:13" s="69" customFormat="1" x14ac:dyDescent="0.25">
      <c r="A65" s="87" t="s">
        <v>47</v>
      </c>
      <c r="B65" s="90"/>
      <c r="C65" s="91">
        <f>SUM(C58,C64)</f>
        <v>28.340000000000003</v>
      </c>
      <c r="D65" s="91">
        <f t="shared" ref="D65:F65" si="10">SUM(D58,D64)</f>
        <v>26.419999999999995</v>
      </c>
      <c r="E65" s="91">
        <f t="shared" si="10"/>
        <v>115.03999999999999</v>
      </c>
      <c r="F65" s="91">
        <f t="shared" si="10"/>
        <v>839.54</v>
      </c>
      <c r="G65" s="91"/>
      <c r="H65" s="91">
        <f t="shared" ref="H65:K65" si="11">SUM(H58,H64)</f>
        <v>31.28</v>
      </c>
      <c r="I65" s="91">
        <f t="shared" si="11"/>
        <v>29.929999999999996</v>
      </c>
      <c r="J65" s="91">
        <f t="shared" si="11"/>
        <v>123.49000000000001</v>
      </c>
      <c r="K65" s="91">
        <f t="shared" si="11"/>
        <v>919.65</v>
      </c>
      <c r="L65" s="90"/>
      <c r="M65" s="55"/>
    </row>
    <row r="66" spans="1:13" x14ac:dyDescent="0.25">
      <c r="A66" s="329" t="s">
        <v>105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1"/>
      <c r="M66" s="332"/>
    </row>
    <row r="67" spans="1:13" s="69" customFormat="1" ht="10.5" customHeight="1" x14ac:dyDescent="0.25">
      <c r="A67" s="323" t="s">
        <v>2</v>
      </c>
      <c r="B67" s="325" t="s">
        <v>3</v>
      </c>
      <c r="C67" s="320"/>
      <c r="D67" s="320"/>
      <c r="E67" s="320"/>
      <c r="F67" s="320"/>
      <c r="G67" s="326" t="s">
        <v>160</v>
      </c>
      <c r="H67" s="326"/>
      <c r="I67" s="326"/>
      <c r="J67" s="326"/>
      <c r="K67" s="326"/>
      <c r="L67" s="323" t="s">
        <v>4</v>
      </c>
      <c r="M67" s="323" t="s">
        <v>5</v>
      </c>
    </row>
    <row r="68" spans="1:13" s="69" customFormat="1" ht="12.75" customHeight="1" x14ac:dyDescent="0.25">
      <c r="A68" s="324"/>
      <c r="B68" s="70" t="s">
        <v>6</v>
      </c>
      <c r="C68" s="71" t="s">
        <v>120</v>
      </c>
      <c r="D68" s="71" t="s">
        <v>121</v>
      </c>
      <c r="E68" s="72" t="s">
        <v>9</v>
      </c>
      <c r="F68" s="71" t="s">
        <v>10</v>
      </c>
      <c r="G68" s="70" t="s">
        <v>6</v>
      </c>
      <c r="H68" s="71" t="s">
        <v>120</v>
      </c>
      <c r="I68" s="71" t="s">
        <v>121</v>
      </c>
      <c r="J68" s="72" t="s">
        <v>9</v>
      </c>
      <c r="K68" s="73" t="s">
        <v>10</v>
      </c>
      <c r="L68" s="324"/>
      <c r="M68" s="324"/>
    </row>
    <row r="69" spans="1:13" x14ac:dyDescent="0.25">
      <c r="A69" s="325" t="s">
        <v>204</v>
      </c>
      <c r="B69" s="321"/>
      <c r="C69" s="321"/>
      <c r="D69" s="321"/>
      <c r="E69" s="321"/>
      <c r="F69" s="321"/>
      <c r="G69" s="320"/>
      <c r="H69" s="320"/>
      <c r="I69" s="320"/>
      <c r="J69" s="320"/>
      <c r="K69" s="320"/>
      <c r="L69" s="320"/>
      <c r="M69" s="328"/>
    </row>
    <row r="70" spans="1:13" ht="14.25" customHeight="1" x14ac:dyDescent="0.25">
      <c r="A70" s="55" t="s">
        <v>110</v>
      </c>
      <c r="B70" s="95" t="s">
        <v>28</v>
      </c>
      <c r="C70" s="74">
        <v>1.44</v>
      </c>
      <c r="D70" s="74">
        <v>5.34</v>
      </c>
      <c r="E70" s="75">
        <v>9.3800000000000008</v>
      </c>
      <c r="F70" s="74">
        <v>91.98</v>
      </c>
      <c r="G70" s="110" t="s">
        <v>164</v>
      </c>
      <c r="H70" s="77">
        <v>1.74</v>
      </c>
      <c r="I70" s="77">
        <v>6.33</v>
      </c>
      <c r="J70" s="77">
        <v>11.16</v>
      </c>
      <c r="K70" s="77">
        <v>111.14</v>
      </c>
      <c r="L70" s="111" t="s">
        <v>111</v>
      </c>
      <c r="M70" s="112" t="s">
        <v>112</v>
      </c>
    </row>
    <row r="71" spans="1:13" ht="12.75" customHeight="1" x14ac:dyDescent="0.2">
      <c r="A71" s="113" t="s">
        <v>217</v>
      </c>
      <c r="B71" s="64">
        <v>100</v>
      </c>
      <c r="C71" s="74">
        <v>6.24</v>
      </c>
      <c r="D71" s="74">
        <v>9.85</v>
      </c>
      <c r="E71" s="74">
        <v>45.53</v>
      </c>
      <c r="F71" s="74">
        <v>292.98</v>
      </c>
      <c r="G71" s="80">
        <v>100</v>
      </c>
      <c r="H71" s="74">
        <v>6.24</v>
      </c>
      <c r="I71" s="74">
        <v>9.85</v>
      </c>
      <c r="J71" s="74">
        <v>45.53</v>
      </c>
      <c r="K71" s="74">
        <v>292.98</v>
      </c>
      <c r="L71" s="107" t="s">
        <v>218</v>
      </c>
      <c r="M71" s="54" t="s">
        <v>219</v>
      </c>
    </row>
    <row r="72" spans="1:13" ht="13.5" customHeight="1" x14ac:dyDescent="0.25">
      <c r="A72" s="81" t="s">
        <v>54</v>
      </c>
      <c r="B72" s="74" t="s">
        <v>55</v>
      </c>
      <c r="C72" s="84">
        <v>0.13</v>
      </c>
      <c r="D72" s="84">
        <v>0.02</v>
      </c>
      <c r="E72" s="114">
        <v>15.2</v>
      </c>
      <c r="F72" s="84">
        <v>62</v>
      </c>
      <c r="G72" s="74" t="s">
        <v>55</v>
      </c>
      <c r="H72" s="82">
        <v>0.13</v>
      </c>
      <c r="I72" s="82">
        <v>0.02</v>
      </c>
      <c r="J72" s="82">
        <v>15.2</v>
      </c>
      <c r="K72" s="82">
        <v>62</v>
      </c>
      <c r="L72" s="84">
        <v>686</v>
      </c>
      <c r="M72" s="85" t="s">
        <v>56</v>
      </c>
    </row>
    <row r="73" spans="1:13" x14ac:dyDescent="0.25">
      <c r="A73" s="86" t="s">
        <v>45</v>
      </c>
      <c r="B73" s="82">
        <v>20</v>
      </c>
      <c r="C73" s="82">
        <v>1.6</v>
      </c>
      <c r="D73" s="82">
        <v>0.2</v>
      </c>
      <c r="E73" s="83">
        <v>10.199999999999999</v>
      </c>
      <c r="F73" s="82">
        <v>50</v>
      </c>
      <c r="G73" s="82">
        <v>20</v>
      </c>
      <c r="H73" s="82">
        <v>1.6</v>
      </c>
      <c r="I73" s="82">
        <v>0.2</v>
      </c>
      <c r="J73" s="83">
        <v>10.199999999999999</v>
      </c>
      <c r="K73" s="82">
        <v>50</v>
      </c>
      <c r="L73" s="82" t="s">
        <v>43</v>
      </c>
      <c r="M73" s="78" t="s">
        <v>46</v>
      </c>
    </row>
    <row r="74" spans="1:13" x14ac:dyDescent="0.25">
      <c r="A74" s="87" t="s">
        <v>25</v>
      </c>
      <c r="B74" s="74"/>
      <c r="C74" s="88">
        <f>SUM(C70:C73)</f>
        <v>9.41</v>
      </c>
      <c r="D74" s="88">
        <f>SUM(D70:D73)</f>
        <v>15.409999999999998</v>
      </c>
      <c r="E74" s="89">
        <f>SUM(E70:E73)</f>
        <v>80.31</v>
      </c>
      <c r="F74" s="88">
        <f>SUM(F70:F73)</f>
        <v>496.96000000000004</v>
      </c>
      <c r="G74" s="90"/>
      <c r="H74" s="91">
        <f>SUM(H70:H73)</f>
        <v>9.7100000000000009</v>
      </c>
      <c r="I74" s="91">
        <f>SUM(I70:I73)</f>
        <v>16.399999999999999</v>
      </c>
      <c r="J74" s="91">
        <f>SUM(J70:J73)</f>
        <v>82.09</v>
      </c>
      <c r="K74" s="91">
        <f>SUM(K70:K73)</f>
        <v>516.12</v>
      </c>
      <c r="L74" s="90"/>
      <c r="M74" s="55"/>
    </row>
    <row r="75" spans="1:13" x14ac:dyDescent="0.25">
      <c r="A75" s="325" t="s">
        <v>205</v>
      </c>
      <c r="B75" s="320"/>
      <c r="C75" s="321"/>
      <c r="D75" s="321"/>
      <c r="E75" s="321"/>
      <c r="F75" s="321"/>
      <c r="G75" s="320"/>
      <c r="H75" s="320"/>
      <c r="I75" s="320"/>
      <c r="J75" s="320"/>
      <c r="K75" s="320"/>
      <c r="L75" s="320"/>
      <c r="M75" s="328"/>
    </row>
    <row r="76" spans="1:13" ht="21.75" customHeight="1" x14ac:dyDescent="0.25">
      <c r="A76" s="55" t="s">
        <v>31</v>
      </c>
      <c r="B76" s="82">
        <v>90</v>
      </c>
      <c r="C76" s="82">
        <v>10.8</v>
      </c>
      <c r="D76" s="82">
        <v>19.8</v>
      </c>
      <c r="E76" s="82">
        <v>0</v>
      </c>
      <c r="F76" s="82">
        <v>221.4</v>
      </c>
      <c r="G76" s="82">
        <v>100</v>
      </c>
      <c r="H76" s="82">
        <v>12</v>
      </c>
      <c r="I76" s="82">
        <v>22</v>
      </c>
      <c r="J76" s="82">
        <v>0</v>
      </c>
      <c r="K76" s="82">
        <v>246</v>
      </c>
      <c r="L76" s="82" t="s">
        <v>32</v>
      </c>
      <c r="M76" s="78" t="s">
        <v>33</v>
      </c>
    </row>
    <row r="77" spans="1:13" x14ac:dyDescent="0.25">
      <c r="A77" s="55" t="s">
        <v>116</v>
      </c>
      <c r="B77" s="82">
        <v>150</v>
      </c>
      <c r="C77" s="82">
        <v>5.52</v>
      </c>
      <c r="D77" s="82">
        <v>4.51</v>
      </c>
      <c r="E77" s="83">
        <v>26.45</v>
      </c>
      <c r="F77" s="82">
        <v>168.45</v>
      </c>
      <c r="G77" s="82">
        <v>180</v>
      </c>
      <c r="H77" s="74">
        <v>6.62</v>
      </c>
      <c r="I77" s="74">
        <v>5.42</v>
      </c>
      <c r="J77" s="74">
        <v>31.73</v>
      </c>
      <c r="K77" s="74">
        <v>202.14</v>
      </c>
      <c r="L77" s="80" t="s">
        <v>35</v>
      </c>
      <c r="M77" s="55" t="s">
        <v>36</v>
      </c>
    </row>
    <row r="78" spans="1:13" ht="12.75" customHeight="1" x14ac:dyDescent="0.25">
      <c r="A78" s="78" t="s">
        <v>22</v>
      </c>
      <c r="B78" s="84" t="s">
        <v>23</v>
      </c>
      <c r="C78" s="84">
        <v>7.0000000000000007E-2</v>
      </c>
      <c r="D78" s="84">
        <v>0.02</v>
      </c>
      <c r="E78" s="93">
        <v>15</v>
      </c>
      <c r="F78" s="84">
        <v>60</v>
      </c>
      <c r="G78" s="84" t="s">
        <v>23</v>
      </c>
      <c r="H78" s="84">
        <v>7.0000000000000007E-2</v>
      </c>
      <c r="I78" s="84">
        <v>0.02</v>
      </c>
      <c r="J78" s="84">
        <v>15</v>
      </c>
      <c r="K78" s="84">
        <v>60</v>
      </c>
      <c r="L78" s="84">
        <v>685</v>
      </c>
      <c r="M78" s="94" t="s">
        <v>24</v>
      </c>
    </row>
    <row r="79" spans="1:13" x14ac:dyDescent="0.25">
      <c r="A79" s="86" t="s">
        <v>42</v>
      </c>
      <c r="B79" s="74">
        <v>20</v>
      </c>
      <c r="C79" s="82">
        <v>1.3</v>
      </c>
      <c r="D79" s="82">
        <v>0.2</v>
      </c>
      <c r="E79" s="83">
        <v>8.6</v>
      </c>
      <c r="F79" s="82">
        <v>43</v>
      </c>
      <c r="G79" s="74">
        <v>20</v>
      </c>
      <c r="H79" s="82">
        <v>1.3</v>
      </c>
      <c r="I79" s="82">
        <v>0.2</v>
      </c>
      <c r="J79" s="82">
        <v>8.6</v>
      </c>
      <c r="K79" s="82">
        <v>43</v>
      </c>
      <c r="L79" s="74" t="s">
        <v>43</v>
      </c>
      <c r="M79" s="55" t="s">
        <v>44</v>
      </c>
    </row>
    <row r="80" spans="1:13" x14ac:dyDescent="0.25">
      <c r="A80" s="87" t="s">
        <v>25</v>
      </c>
      <c r="B80" s="74"/>
      <c r="C80" s="101">
        <f>SUM(C76:C79)</f>
        <v>17.690000000000001</v>
      </c>
      <c r="D80" s="101">
        <f t="shared" ref="D80:F80" si="12">SUM(D76:D79)</f>
        <v>24.53</v>
      </c>
      <c r="E80" s="101">
        <f t="shared" si="12"/>
        <v>50.050000000000004</v>
      </c>
      <c r="F80" s="101">
        <f t="shared" si="12"/>
        <v>492.85</v>
      </c>
      <c r="G80" s="101"/>
      <c r="H80" s="101">
        <f t="shared" ref="H80:K80" si="13">SUM(H76:H79)</f>
        <v>19.990000000000002</v>
      </c>
      <c r="I80" s="101">
        <f t="shared" si="13"/>
        <v>27.64</v>
      </c>
      <c r="J80" s="101">
        <f t="shared" si="13"/>
        <v>55.330000000000005</v>
      </c>
      <c r="K80" s="101">
        <f t="shared" si="13"/>
        <v>551.14</v>
      </c>
      <c r="L80" s="106"/>
      <c r="M80" s="55"/>
    </row>
    <row r="81" spans="1:13" s="69" customFormat="1" x14ac:dyDescent="0.25">
      <c r="A81" s="87" t="s">
        <v>47</v>
      </c>
      <c r="B81" s="90"/>
      <c r="C81" s="91">
        <f>SUM(C74,C80)</f>
        <v>27.1</v>
      </c>
      <c r="D81" s="91">
        <f t="shared" ref="D81:F81" si="14">SUM(D74,D80)</f>
        <v>39.94</v>
      </c>
      <c r="E81" s="91">
        <f t="shared" si="14"/>
        <v>130.36000000000001</v>
      </c>
      <c r="F81" s="91">
        <f t="shared" si="14"/>
        <v>989.81000000000006</v>
      </c>
      <c r="G81" s="91"/>
      <c r="H81" s="91">
        <f t="shared" ref="H81:K81" si="15">SUM(H74,H80)</f>
        <v>29.700000000000003</v>
      </c>
      <c r="I81" s="91">
        <f t="shared" si="15"/>
        <v>44.04</v>
      </c>
      <c r="J81" s="91">
        <f t="shared" si="15"/>
        <v>137.42000000000002</v>
      </c>
      <c r="K81" s="91">
        <f t="shared" si="15"/>
        <v>1067.26</v>
      </c>
      <c r="L81" s="90"/>
      <c r="M81" s="55"/>
    </row>
    <row r="82" spans="1:13" x14ac:dyDescent="0.25">
      <c r="A82" s="329" t="s">
        <v>119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1"/>
      <c r="M82" s="332"/>
    </row>
    <row r="83" spans="1:13" s="69" customFormat="1" ht="10.5" customHeight="1" x14ac:dyDescent="0.25">
      <c r="A83" s="323" t="s">
        <v>2</v>
      </c>
      <c r="B83" s="325" t="s">
        <v>3</v>
      </c>
      <c r="C83" s="320"/>
      <c r="D83" s="320"/>
      <c r="E83" s="320"/>
      <c r="F83" s="320"/>
      <c r="G83" s="326" t="s">
        <v>160</v>
      </c>
      <c r="H83" s="326"/>
      <c r="I83" s="326"/>
      <c r="J83" s="326"/>
      <c r="K83" s="326"/>
      <c r="L83" s="323" t="s">
        <v>4</v>
      </c>
      <c r="M83" s="323" t="s">
        <v>5</v>
      </c>
    </row>
    <row r="84" spans="1:13" s="69" customFormat="1" ht="12.75" customHeight="1" x14ac:dyDescent="0.25">
      <c r="A84" s="324"/>
      <c r="B84" s="70" t="s">
        <v>6</v>
      </c>
      <c r="C84" s="71" t="s">
        <v>120</v>
      </c>
      <c r="D84" s="71" t="s">
        <v>121</v>
      </c>
      <c r="E84" s="72" t="s">
        <v>9</v>
      </c>
      <c r="F84" s="71" t="s">
        <v>10</v>
      </c>
      <c r="G84" s="70" t="s">
        <v>6</v>
      </c>
      <c r="H84" s="71" t="s">
        <v>120</v>
      </c>
      <c r="I84" s="71" t="s">
        <v>121</v>
      </c>
      <c r="J84" s="72" t="s">
        <v>9</v>
      </c>
      <c r="K84" s="73" t="s">
        <v>10</v>
      </c>
      <c r="L84" s="324"/>
      <c r="M84" s="324"/>
    </row>
    <row r="85" spans="1:13" x14ac:dyDescent="0.25">
      <c r="A85" s="325" t="s">
        <v>204</v>
      </c>
      <c r="B85" s="321"/>
      <c r="C85" s="321"/>
      <c r="D85" s="321"/>
      <c r="E85" s="321"/>
      <c r="F85" s="321"/>
      <c r="G85" s="320"/>
      <c r="H85" s="320"/>
      <c r="I85" s="320"/>
      <c r="J85" s="320"/>
      <c r="K85" s="320"/>
      <c r="L85" s="320"/>
      <c r="M85" s="328"/>
    </row>
    <row r="86" spans="1:13" ht="14.25" customHeight="1" x14ac:dyDescent="0.25">
      <c r="A86" s="55" t="s">
        <v>129</v>
      </c>
      <c r="B86" s="95" t="s">
        <v>28</v>
      </c>
      <c r="C86" s="77">
        <v>3.7</v>
      </c>
      <c r="D86" s="77">
        <v>3.38</v>
      </c>
      <c r="E86" s="96">
        <v>14.01</v>
      </c>
      <c r="F86" s="77">
        <v>103.62</v>
      </c>
      <c r="G86" s="110" t="s">
        <v>164</v>
      </c>
      <c r="H86" s="74">
        <v>4.1399999999999997</v>
      </c>
      <c r="I86" s="74">
        <v>3.93</v>
      </c>
      <c r="J86" s="74">
        <v>17.239999999999998</v>
      </c>
      <c r="K86" s="74">
        <v>124.62</v>
      </c>
      <c r="L86" s="111" t="s">
        <v>130</v>
      </c>
      <c r="M86" s="78" t="s">
        <v>131</v>
      </c>
    </row>
    <row r="87" spans="1:13" x14ac:dyDescent="0.25">
      <c r="A87" s="78" t="s">
        <v>184</v>
      </c>
      <c r="B87" s="82">
        <v>50</v>
      </c>
      <c r="C87" s="74">
        <v>4.3600000000000003</v>
      </c>
      <c r="D87" s="74">
        <v>4.84</v>
      </c>
      <c r="E87" s="74">
        <v>29.04</v>
      </c>
      <c r="F87" s="74">
        <v>180.87</v>
      </c>
      <c r="G87" s="82">
        <v>50</v>
      </c>
      <c r="H87" s="74">
        <v>4.3600000000000003</v>
      </c>
      <c r="I87" s="74">
        <v>4.84</v>
      </c>
      <c r="J87" s="74">
        <v>29.04</v>
      </c>
      <c r="K87" s="74">
        <v>180.87</v>
      </c>
      <c r="L87" s="82" t="s">
        <v>185</v>
      </c>
      <c r="M87" s="78" t="s">
        <v>186</v>
      </c>
    </row>
    <row r="88" spans="1:13" ht="12.75" customHeight="1" x14ac:dyDescent="0.25">
      <c r="A88" s="78" t="s">
        <v>22</v>
      </c>
      <c r="B88" s="84" t="s">
        <v>23</v>
      </c>
      <c r="C88" s="84">
        <v>7.0000000000000007E-2</v>
      </c>
      <c r="D88" s="84">
        <v>0.02</v>
      </c>
      <c r="E88" s="93">
        <v>15</v>
      </c>
      <c r="F88" s="84">
        <v>60</v>
      </c>
      <c r="G88" s="84" t="s">
        <v>23</v>
      </c>
      <c r="H88" s="84">
        <v>7.0000000000000007E-2</v>
      </c>
      <c r="I88" s="84">
        <v>0.02</v>
      </c>
      <c r="J88" s="84">
        <v>15</v>
      </c>
      <c r="K88" s="84">
        <v>60</v>
      </c>
      <c r="L88" s="84">
        <v>685</v>
      </c>
      <c r="M88" s="94" t="s">
        <v>24</v>
      </c>
    </row>
    <row r="89" spans="1:13" x14ac:dyDescent="0.25">
      <c r="A89" s="86" t="s">
        <v>45</v>
      </c>
      <c r="B89" s="82">
        <v>20</v>
      </c>
      <c r="C89" s="82">
        <v>1.6</v>
      </c>
      <c r="D89" s="82">
        <v>0.2</v>
      </c>
      <c r="E89" s="83">
        <v>10.199999999999999</v>
      </c>
      <c r="F89" s="82">
        <v>50</v>
      </c>
      <c r="G89" s="82">
        <v>20</v>
      </c>
      <c r="H89" s="82">
        <v>1.6</v>
      </c>
      <c r="I89" s="82">
        <v>0.2</v>
      </c>
      <c r="J89" s="83">
        <v>10.199999999999999</v>
      </c>
      <c r="K89" s="82">
        <v>50</v>
      </c>
      <c r="L89" s="82" t="s">
        <v>43</v>
      </c>
      <c r="M89" s="78" t="s">
        <v>46</v>
      </c>
    </row>
    <row r="90" spans="1:13" x14ac:dyDescent="0.25">
      <c r="A90" s="87" t="s">
        <v>25</v>
      </c>
      <c r="B90" s="74"/>
      <c r="C90" s="88">
        <f>SUM(C86:C89)</f>
        <v>9.73</v>
      </c>
      <c r="D90" s="88">
        <f>SUM(D86:D89)</f>
        <v>8.4399999999999977</v>
      </c>
      <c r="E90" s="89">
        <f>SUM(E86:E89)</f>
        <v>68.25</v>
      </c>
      <c r="F90" s="88">
        <f>SUM(F86:F89)</f>
        <v>394.49</v>
      </c>
      <c r="G90" s="90"/>
      <c r="H90" s="91">
        <f>SUM(H86:H89)</f>
        <v>10.17</v>
      </c>
      <c r="I90" s="91">
        <f>SUM(I86:I89)</f>
        <v>8.9899999999999984</v>
      </c>
      <c r="J90" s="91">
        <f>SUM(J86:J89)</f>
        <v>71.48</v>
      </c>
      <c r="K90" s="91">
        <f>SUM(K86:K89)</f>
        <v>415.49</v>
      </c>
      <c r="L90" s="90"/>
      <c r="M90" s="55"/>
    </row>
    <row r="91" spans="1:13" x14ac:dyDescent="0.25">
      <c r="A91" s="325" t="s">
        <v>205</v>
      </c>
      <c r="B91" s="320"/>
      <c r="C91" s="321"/>
      <c r="D91" s="321"/>
      <c r="E91" s="321"/>
      <c r="F91" s="321"/>
      <c r="G91" s="320"/>
      <c r="H91" s="320"/>
      <c r="I91" s="320"/>
      <c r="J91" s="320"/>
      <c r="K91" s="320"/>
      <c r="L91" s="320"/>
      <c r="M91" s="328"/>
    </row>
    <row r="92" spans="1:13" ht="12" customHeight="1" x14ac:dyDescent="0.25">
      <c r="A92" s="113" t="s">
        <v>132</v>
      </c>
      <c r="B92" s="74">
        <v>90</v>
      </c>
      <c r="C92" s="75">
        <f>13.02*0.9</f>
        <v>11.718</v>
      </c>
      <c r="D92" s="75">
        <f>17.48*0.9</f>
        <v>15.732000000000001</v>
      </c>
      <c r="E92" s="75">
        <f>13.37*0.9</f>
        <v>12.032999999999999</v>
      </c>
      <c r="F92" s="74">
        <f>265*0.9</f>
        <v>238.5</v>
      </c>
      <c r="G92" s="74">
        <v>100</v>
      </c>
      <c r="H92" s="74">
        <v>13.02</v>
      </c>
      <c r="I92" s="74">
        <v>17.48</v>
      </c>
      <c r="J92" s="74">
        <v>13.37</v>
      </c>
      <c r="K92" s="74">
        <v>265</v>
      </c>
      <c r="L92" s="107" t="s">
        <v>133</v>
      </c>
      <c r="M92" s="78" t="s">
        <v>134</v>
      </c>
    </row>
    <row r="93" spans="1:13" x14ac:dyDescent="0.25">
      <c r="A93" s="55" t="s">
        <v>135</v>
      </c>
      <c r="B93" s="99">
        <v>150</v>
      </c>
      <c r="C93" s="74">
        <v>2.6</v>
      </c>
      <c r="D93" s="74">
        <v>11.8</v>
      </c>
      <c r="E93" s="75">
        <v>12.81</v>
      </c>
      <c r="F93" s="74">
        <v>163.5</v>
      </c>
      <c r="G93" s="84">
        <v>180</v>
      </c>
      <c r="H93" s="84">
        <v>3.1</v>
      </c>
      <c r="I93" s="84">
        <v>13.3</v>
      </c>
      <c r="J93" s="84">
        <v>15.37</v>
      </c>
      <c r="K93" s="84">
        <v>196.2</v>
      </c>
      <c r="L93" s="82">
        <v>541</v>
      </c>
      <c r="M93" s="78" t="s">
        <v>136</v>
      </c>
    </row>
    <row r="94" spans="1:13" ht="13.5" customHeight="1" x14ac:dyDescent="0.25">
      <c r="A94" s="81" t="s">
        <v>54</v>
      </c>
      <c r="B94" s="74" t="s">
        <v>55</v>
      </c>
      <c r="C94" s="82">
        <v>0.13</v>
      </c>
      <c r="D94" s="82">
        <v>0.02</v>
      </c>
      <c r="E94" s="83">
        <v>15.2</v>
      </c>
      <c r="F94" s="82">
        <v>62</v>
      </c>
      <c r="G94" s="74" t="s">
        <v>55</v>
      </c>
      <c r="H94" s="82">
        <v>0.13</v>
      </c>
      <c r="I94" s="82">
        <v>0.02</v>
      </c>
      <c r="J94" s="82">
        <v>15.2</v>
      </c>
      <c r="K94" s="82">
        <v>62</v>
      </c>
      <c r="L94" s="84">
        <v>686</v>
      </c>
      <c r="M94" s="85" t="s">
        <v>56</v>
      </c>
    </row>
    <row r="95" spans="1:13" x14ac:dyDescent="0.25">
      <c r="A95" s="86" t="s">
        <v>42</v>
      </c>
      <c r="B95" s="74">
        <v>20</v>
      </c>
      <c r="C95" s="82">
        <v>1.3</v>
      </c>
      <c r="D95" s="82">
        <v>0.2</v>
      </c>
      <c r="E95" s="83">
        <v>8.6</v>
      </c>
      <c r="F95" s="82">
        <v>43</v>
      </c>
      <c r="G95" s="74">
        <v>20</v>
      </c>
      <c r="H95" s="82">
        <v>1.3</v>
      </c>
      <c r="I95" s="82">
        <v>0.2</v>
      </c>
      <c r="J95" s="82">
        <v>8.6</v>
      </c>
      <c r="K95" s="82">
        <v>43</v>
      </c>
      <c r="L95" s="74" t="s">
        <v>43</v>
      </c>
      <c r="M95" s="55" t="s">
        <v>44</v>
      </c>
    </row>
    <row r="96" spans="1:13" x14ac:dyDescent="0.25">
      <c r="A96" s="87" t="s">
        <v>25</v>
      </c>
      <c r="B96" s="74"/>
      <c r="C96" s="101">
        <f>SUM(C92:C95)</f>
        <v>15.748000000000001</v>
      </c>
      <c r="D96" s="101">
        <f t="shared" ref="D96:F96" si="16">SUM(D92:D95)</f>
        <v>27.752000000000002</v>
      </c>
      <c r="E96" s="101">
        <f t="shared" si="16"/>
        <v>48.643000000000001</v>
      </c>
      <c r="F96" s="101">
        <f t="shared" si="16"/>
        <v>507</v>
      </c>
      <c r="G96" s="101"/>
      <c r="H96" s="101">
        <f t="shared" ref="H96:K96" si="17">SUM(H92:H95)</f>
        <v>17.55</v>
      </c>
      <c r="I96" s="101">
        <f t="shared" si="17"/>
        <v>31</v>
      </c>
      <c r="J96" s="101">
        <f t="shared" si="17"/>
        <v>52.54</v>
      </c>
      <c r="K96" s="101">
        <f t="shared" si="17"/>
        <v>566.20000000000005</v>
      </c>
      <c r="L96" s="106"/>
      <c r="M96" s="55"/>
    </row>
    <row r="97" spans="1:13" s="69" customFormat="1" x14ac:dyDescent="0.25">
      <c r="A97" s="87" t="s">
        <v>47</v>
      </c>
      <c r="B97" s="90"/>
      <c r="C97" s="91">
        <f>SUM(C90,C96)</f>
        <v>25.478000000000002</v>
      </c>
      <c r="D97" s="91">
        <f t="shared" ref="D97:F97" si="18">SUM(D90,D96)</f>
        <v>36.192</v>
      </c>
      <c r="E97" s="91">
        <f t="shared" si="18"/>
        <v>116.893</v>
      </c>
      <c r="F97" s="91">
        <f t="shared" si="18"/>
        <v>901.49</v>
      </c>
      <c r="G97" s="91"/>
      <c r="H97" s="91">
        <f t="shared" ref="H97:K97" si="19">SUM(H90,H96)</f>
        <v>27.72</v>
      </c>
      <c r="I97" s="91">
        <f t="shared" si="19"/>
        <v>39.989999999999995</v>
      </c>
      <c r="J97" s="91">
        <f t="shared" si="19"/>
        <v>124.02000000000001</v>
      </c>
      <c r="K97" s="91">
        <f t="shared" si="19"/>
        <v>981.69</v>
      </c>
      <c r="L97" s="90"/>
      <c r="M97" s="55"/>
    </row>
    <row r="98" spans="1:13" ht="15" customHeight="1" x14ac:dyDescent="0.25">
      <c r="A98" s="347" t="s">
        <v>140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</row>
    <row r="99" spans="1:13" x14ac:dyDescent="0.25">
      <c r="A99" s="319" t="s">
        <v>1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1"/>
      <c r="M99" s="322"/>
    </row>
    <row r="100" spans="1:13" s="69" customFormat="1" ht="10.5" customHeight="1" x14ac:dyDescent="0.25">
      <c r="A100" s="323" t="s">
        <v>2</v>
      </c>
      <c r="B100" s="325" t="s">
        <v>3</v>
      </c>
      <c r="C100" s="320"/>
      <c r="D100" s="320"/>
      <c r="E100" s="320"/>
      <c r="F100" s="320"/>
      <c r="G100" s="326" t="s">
        <v>160</v>
      </c>
      <c r="H100" s="326"/>
      <c r="I100" s="326"/>
      <c r="J100" s="326"/>
      <c r="K100" s="326"/>
      <c r="L100" s="323" t="s">
        <v>4</v>
      </c>
      <c r="M100" s="323" t="s">
        <v>5</v>
      </c>
    </row>
    <row r="101" spans="1:13" s="69" customFormat="1" ht="12.75" customHeight="1" x14ac:dyDescent="0.25">
      <c r="A101" s="324"/>
      <c r="B101" s="70" t="s">
        <v>6</v>
      </c>
      <c r="C101" s="71" t="s">
        <v>120</v>
      </c>
      <c r="D101" s="71" t="s">
        <v>121</v>
      </c>
      <c r="E101" s="72" t="s">
        <v>9</v>
      </c>
      <c r="F101" s="71" t="s">
        <v>10</v>
      </c>
      <c r="G101" s="70" t="s">
        <v>6</v>
      </c>
      <c r="H101" s="71" t="s">
        <v>120</v>
      </c>
      <c r="I101" s="71" t="s">
        <v>121</v>
      </c>
      <c r="J101" s="72" t="s">
        <v>9</v>
      </c>
      <c r="K101" s="73" t="s">
        <v>10</v>
      </c>
      <c r="L101" s="324"/>
      <c r="M101" s="324"/>
    </row>
    <row r="102" spans="1:13" x14ac:dyDescent="0.25">
      <c r="A102" s="325" t="s">
        <v>204</v>
      </c>
      <c r="B102" s="321"/>
      <c r="C102" s="321"/>
      <c r="D102" s="321"/>
      <c r="E102" s="321"/>
      <c r="F102" s="321"/>
      <c r="G102" s="320"/>
      <c r="H102" s="320"/>
      <c r="I102" s="320"/>
      <c r="J102" s="320"/>
      <c r="K102" s="320"/>
      <c r="L102" s="320"/>
      <c r="M102" s="328"/>
    </row>
    <row r="103" spans="1:13" ht="13.5" customHeight="1" x14ac:dyDescent="0.25">
      <c r="A103" s="55" t="s">
        <v>110</v>
      </c>
      <c r="B103" s="95" t="s">
        <v>28</v>
      </c>
      <c r="C103" s="77">
        <v>1.44</v>
      </c>
      <c r="D103" s="77">
        <v>5.34</v>
      </c>
      <c r="E103" s="96">
        <v>9.3800000000000008</v>
      </c>
      <c r="F103" s="77">
        <v>91.98</v>
      </c>
      <c r="G103" s="110" t="s">
        <v>164</v>
      </c>
      <c r="H103" s="77">
        <v>1.74</v>
      </c>
      <c r="I103" s="77">
        <v>6.33</v>
      </c>
      <c r="J103" s="77">
        <v>11.16</v>
      </c>
      <c r="K103" s="77">
        <v>111.14</v>
      </c>
      <c r="L103" s="111" t="s">
        <v>111</v>
      </c>
      <c r="M103" s="112" t="s">
        <v>112</v>
      </c>
    </row>
    <row r="104" spans="1:13" x14ac:dyDescent="0.25">
      <c r="A104" s="55" t="s">
        <v>188</v>
      </c>
      <c r="B104" s="115">
        <v>80</v>
      </c>
      <c r="C104" s="74">
        <v>5.95</v>
      </c>
      <c r="D104" s="74">
        <v>6.44</v>
      </c>
      <c r="E104" s="75">
        <v>47.97</v>
      </c>
      <c r="F104" s="74">
        <v>277.69</v>
      </c>
      <c r="G104" s="115">
        <v>80</v>
      </c>
      <c r="H104" s="74">
        <v>5.95</v>
      </c>
      <c r="I104" s="74">
        <v>6.44</v>
      </c>
      <c r="J104" s="74">
        <v>47.97</v>
      </c>
      <c r="K104" s="74">
        <v>277.69</v>
      </c>
      <c r="L104" s="82" t="s">
        <v>189</v>
      </c>
      <c r="M104" s="78" t="s">
        <v>190</v>
      </c>
    </row>
    <row r="105" spans="1:13" ht="13.5" customHeight="1" x14ac:dyDescent="0.25">
      <c r="A105" s="55" t="s">
        <v>39</v>
      </c>
      <c r="B105" s="64">
        <v>200</v>
      </c>
      <c r="C105" s="74">
        <v>0.15</v>
      </c>
      <c r="D105" s="74">
        <v>0.06</v>
      </c>
      <c r="E105" s="75">
        <v>20.65</v>
      </c>
      <c r="F105" s="74">
        <v>82.9</v>
      </c>
      <c r="G105" s="64">
        <v>200</v>
      </c>
      <c r="H105" s="74">
        <v>0.15</v>
      </c>
      <c r="I105" s="74">
        <v>0.06</v>
      </c>
      <c r="J105" s="74">
        <v>20.65</v>
      </c>
      <c r="K105" s="74">
        <v>82.9</v>
      </c>
      <c r="L105" s="74" t="s">
        <v>40</v>
      </c>
      <c r="M105" s="55" t="s">
        <v>41</v>
      </c>
    </row>
    <row r="106" spans="1:13" x14ac:dyDescent="0.25">
      <c r="A106" s="86" t="s">
        <v>45</v>
      </c>
      <c r="B106" s="82">
        <v>20</v>
      </c>
      <c r="C106" s="82">
        <v>1.6</v>
      </c>
      <c r="D106" s="82">
        <v>0.2</v>
      </c>
      <c r="E106" s="83">
        <v>10.199999999999999</v>
      </c>
      <c r="F106" s="82">
        <v>50</v>
      </c>
      <c r="G106" s="82">
        <v>20</v>
      </c>
      <c r="H106" s="82">
        <v>1.6</v>
      </c>
      <c r="I106" s="82">
        <v>0.2</v>
      </c>
      <c r="J106" s="83">
        <v>10.199999999999999</v>
      </c>
      <c r="K106" s="82">
        <v>50</v>
      </c>
      <c r="L106" s="82" t="s">
        <v>43</v>
      </c>
      <c r="M106" s="78" t="s">
        <v>46</v>
      </c>
    </row>
    <row r="107" spans="1:13" x14ac:dyDescent="0.25">
      <c r="A107" s="87" t="s">
        <v>25</v>
      </c>
      <c r="B107" s="74"/>
      <c r="C107" s="88">
        <f>SUM(C103:C106)</f>
        <v>9.14</v>
      </c>
      <c r="D107" s="88">
        <f>SUM(D103:D106)</f>
        <v>12.040000000000001</v>
      </c>
      <c r="E107" s="89">
        <f>SUM(E103:E106)</f>
        <v>88.2</v>
      </c>
      <c r="F107" s="88">
        <f>SUM(F103:F106)</f>
        <v>502.57000000000005</v>
      </c>
      <c r="G107" s="90"/>
      <c r="H107" s="91">
        <f>SUM(H103:H106)</f>
        <v>9.4400000000000013</v>
      </c>
      <c r="I107" s="91">
        <f>SUM(I103:I106)</f>
        <v>13.03</v>
      </c>
      <c r="J107" s="91">
        <f>SUM(J103:J106)</f>
        <v>89.98</v>
      </c>
      <c r="K107" s="91">
        <f>SUM(K103:K106)</f>
        <v>521.73</v>
      </c>
      <c r="L107" s="90"/>
      <c r="M107" s="55"/>
    </row>
    <row r="108" spans="1:13" x14ac:dyDescent="0.25">
      <c r="A108" s="325" t="s">
        <v>205</v>
      </c>
      <c r="B108" s="320"/>
      <c r="C108" s="321"/>
      <c r="D108" s="321"/>
      <c r="E108" s="321"/>
      <c r="F108" s="321"/>
      <c r="G108" s="320"/>
      <c r="H108" s="320"/>
      <c r="I108" s="320"/>
      <c r="J108" s="320"/>
      <c r="K108" s="320"/>
      <c r="L108" s="320"/>
      <c r="M108" s="328"/>
    </row>
    <row r="109" spans="1:13" ht="18" customHeight="1" x14ac:dyDescent="0.25">
      <c r="A109" s="113" t="s">
        <v>142</v>
      </c>
      <c r="B109" s="99">
        <v>230</v>
      </c>
      <c r="C109" s="74">
        <v>27.53</v>
      </c>
      <c r="D109" s="74">
        <v>13.59</v>
      </c>
      <c r="E109" s="75">
        <v>43.53</v>
      </c>
      <c r="F109" s="74">
        <v>407.45</v>
      </c>
      <c r="G109" s="74">
        <v>250</v>
      </c>
      <c r="H109" s="74">
        <v>29.91</v>
      </c>
      <c r="I109" s="74">
        <v>14.75</v>
      </c>
      <c r="J109" s="74">
        <v>47.31</v>
      </c>
      <c r="K109" s="74">
        <v>442.89</v>
      </c>
      <c r="L109" s="116" t="s">
        <v>187</v>
      </c>
      <c r="M109" s="78" t="s">
        <v>144</v>
      </c>
    </row>
    <row r="110" spans="1:13" ht="13.5" customHeight="1" x14ac:dyDescent="0.25">
      <c r="A110" s="81" t="s">
        <v>54</v>
      </c>
      <c r="B110" s="74" t="s">
        <v>55</v>
      </c>
      <c r="C110" s="82">
        <v>0.13</v>
      </c>
      <c r="D110" s="82">
        <v>0.02</v>
      </c>
      <c r="E110" s="83">
        <v>15.2</v>
      </c>
      <c r="F110" s="82">
        <v>62</v>
      </c>
      <c r="G110" s="74" t="s">
        <v>55</v>
      </c>
      <c r="H110" s="82">
        <v>0.13</v>
      </c>
      <c r="I110" s="82">
        <v>0.02</v>
      </c>
      <c r="J110" s="82">
        <v>15.2</v>
      </c>
      <c r="K110" s="82">
        <v>62</v>
      </c>
      <c r="L110" s="84">
        <v>686</v>
      </c>
      <c r="M110" s="85" t="s">
        <v>56</v>
      </c>
    </row>
    <row r="111" spans="1:13" x14ac:dyDescent="0.25">
      <c r="A111" s="86" t="s">
        <v>42</v>
      </c>
      <c r="B111" s="74">
        <v>20</v>
      </c>
      <c r="C111" s="82">
        <v>1.3</v>
      </c>
      <c r="D111" s="82">
        <v>0.2</v>
      </c>
      <c r="E111" s="83">
        <v>8.6</v>
      </c>
      <c r="F111" s="82">
        <v>43</v>
      </c>
      <c r="G111" s="74">
        <v>20</v>
      </c>
      <c r="H111" s="82">
        <v>1.3</v>
      </c>
      <c r="I111" s="82">
        <v>0.2</v>
      </c>
      <c r="J111" s="82">
        <v>8.6</v>
      </c>
      <c r="K111" s="82">
        <v>43</v>
      </c>
      <c r="L111" s="74" t="s">
        <v>43</v>
      </c>
      <c r="M111" s="55" t="s">
        <v>44</v>
      </c>
    </row>
    <row r="112" spans="1:13" x14ac:dyDescent="0.25">
      <c r="A112" s="87" t="s">
        <v>25</v>
      </c>
      <c r="B112" s="74"/>
      <c r="C112" s="101">
        <f>SUM(C109:C111)</f>
        <v>28.96</v>
      </c>
      <c r="D112" s="101">
        <f t="shared" ref="D112:K112" si="20">SUM(D109:D111)</f>
        <v>13.809999999999999</v>
      </c>
      <c r="E112" s="101">
        <f t="shared" si="20"/>
        <v>67.33</v>
      </c>
      <c r="F112" s="101">
        <f t="shared" si="20"/>
        <v>512.45000000000005</v>
      </c>
      <c r="G112" s="101"/>
      <c r="H112" s="101">
        <f t="shared" si="20"/>
        <v>31.34</v>
      </c>
      <c r="I112" s="101">
        <f t="shared" si="20"/>
        <v>14.969999999999999</v>
      </c>
      <c r="J112" s="101">
        <f t="shared" si="20"/>
        <v>71.11</v>
      </c>
      <c r="K112" s="101">
        <f t="shared" si="20"/>
        <v>547.89</v>
      </c>
      <c r="L112" s="106"/>
      <c r="M112" s="55"/>
    </row>
    <row r="113" spans="1:13" s="69" customFormat="1" x14ac:dyDescent="0.25">
      <c r="A113" s="87" t="s">
        <v>47</v>
      </c>
      <c r="B113" s="90"/>
      <c r="C113" s="101">
        <f>SUM(C107,C112)</f>
        <v>38.1</v>
      </c>
      <c r="D113" s="101">
        <f t="shared" ref="D113:K113" si="21">SUM(D107,D112)</f>
        <v>25.85</v>
      </c>
      <c r="E113" s="101">
        <f t="shared" si="21"/>
        <v>155.53</v>
      </c>
      <c r="F113" s="101">
        <f t="shared" si="21"/>
        <v>1015.0200000000001</v>
      </c>
      <c r="G113" s="101"/>
      <c r="H113" s="101">
        <f t="shared" si="21"/>
        <v>40.78</v>
      </c>
      <c r="I113" s="101">
        <f t="shared" si="21"/>
        <v>28</v>
      </c>
      <c r="J113" s="101">
        <f t="shared" si="21"/>
        <v>161.09</v>
      </c>
      <c r="K113" s="101">
        <f t="shared" si="21"/>
        <v>1069.6199999999999</v>
      </c>
      <c r="L113" s="90"/>
      <c r="M113" s="55"/>
    </row>
    <row r="114" spans="1:13" x14ac:dyDescent="0.25">
      <c r="A114" s="326" t="s">
        <v>48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</row>
    <row r="115" spans="1:13" s="69" customFormat="1" ht="10.5" customHeight="1" x14ac:dyDescent="0.25">
      <c r="A115" s="323" t="s">
        <v>2</v>
      </c>
      <c r="B115" s="325" t="s">
        <v>3</v>
      </c>
      <c r="C115" s="320"/>
      <c r="D115" s="320"/>
      <c r="E115" s="320"/>
      <c r="F115" s="320"/>
      <c r="G115" s="326" t="s">
        <v>160</v>
      </c>
      <c r="H115" s="326"/>
      <c r="I115" s="326"/>
      <c r="J115" s="326"/>
      <c r="K115" s="326"/>
      <c r="L115" s="323" t="s">
        <v>4</v>
      </c>
      <c r="M115" s="323" t="s">
        <v>5</v>
      </c>
    </row>
    <row r="116" spans="1:13" s="69" customFormat="1" ht="12.75" customHeight="1" x14ac:dyDescent="0.25">
      <c r="A116" s="324"/>
      <c r="B116" s="70" t="s">
        <v>6</v>
      </c>
      <c r="C116" s="71" t="s">
        <v>120</v>
      </c>
      <c r="D116" s="71" t="s">
        <v>121</v>
      </c>
      <c r="E116" s="72" t="s">
        <v>9</v>
      </c>
      <c r="F116" s="71" t="s">
        <v>10</v>
      </c>
      <c r="G116" s="70" t="s">
        <v>6</v>
      </c>
      <c r="H116" s="71" t="s">
        <v>120</v>
      </c>
      <c r="I116" s="71" t="s">
        <v>121</v>
      </c>
      <c r="J116" s="72" t="s">
        <v>9</v>
      </c>
      <c r="K116" s="73" t="s">
        <v>10</v>
      </c>
      <c r="L116" s="324"/>
      <c r="M116" s="324"/>
    </row>
    <row r="117" spans="1:13" x14ac:dyDescent="0.25">
      <c r="A117" s="325" t="s">
        <v>204</v>
      </c>
      <c r="B117" s="321"/>
      <c r="C117" s="321"/>
      <c r="D117" s="321"/>
      <c r="E117" s="321"/>
      <c r="F117" s="321"/>
      <c r="G117" s="320"/>
      <c r="H117" s="320"/>
      <c r="I117" s="320"/>
      <c r="J117" s="320"/>
      <c r="K117" s="320"/>
      <c r="L117" s="320"/>
      <c r="M117" s="328"/>
    </row>
    <row r="118" spans="1:13" ht="12" customHeight="1" x14ac:dyDescent="0.25">
      <c r="A118" s="55" t="s">
        <v>57</v>
      </c>
      <c r="B118" s="95" t="s">
        <v>58</v>
      </c>
      <c r="C118" s="77">
        <v>1.71</v>
      </c>
      <c r="D118" s="77">
        <v>5.19</v>
      </c>
      <c r="E118" s="96">
        <v>6.89</v>
      </c>
      <c r="F118" s="77">
        <v>81.27</v>
      </c>
      <c r="G118" s="74" t="s">
        <v>191</v>
      </c>
      <c r="H118" s="74">
        <v>2.46</v>
      </c>
      <c r="I118" s="74">
        <v>6.95</v>
      </c>
      <c r="J118" s="74">
        <v>8.6999999999999993</v>
      </c>
      <c r="K118" s="74">
        <v>107.28</v>
      </c>
      <c r="L118" s="74" t="s">
        <v>59</v>
      </c>
      <c r="M118" s="78" t="s">
        <v>60</v>
      </c>
    </row>
    <row r="119" spans="1:13" ht="12" customHeight="1" x14ac:dyDescent="0.25">
      <c r="A119" s="81" t="s">
        <v>192</v>
      </c>
      <c r="B119" s="74">
        <v>75</v>
      </c>
      <c r="C119" s="74">
        <v>7.73</v>
      </c>
      <c r="D119" s="74">
        <v>9.5</v>
      </c>
      <c r="E119" s="74">
        <v>27.69</v>
      </c>
      <c r="F119" s="74">
        <v>225.22</v>
      </c>
      <c r="G119" s="74">
        <v>75</v>
      </c>
      <c r="H119" s="74">
        <v>7.73</v>
      </c>
      <c r="I119" s="74">
        <v>9.5</v>
      </c>
      <c r="J119" s="74">
        <v>27.69</v>
      </c>
      <c r="K119" s="74">
        <v>225.22</v>
      </c>
      <c r="L119" s="80" t="s">
        <v>193</v>
      </c>
      <c r="M119" s="78" t="s">
        <v>194</v>
      </c>
    </row>
    <row r="120" spans="1:13" ht="13.5" customHeight="1" x14ac:dyDescent="0.25">
      <c r="A120" s="81" t="s">
        <v>54</v>
      </c>
      <c r="B120" s="74" t="s">
        <v>55</v>
      </c>
      <c r="C120" s="82">
        <v>0.13</v>
      </c>
      <c r="D120" s="82">
        <v>0.02</v>
      </c>
      <c r="E120" s="83">
        <v>15.2</v>
      </c>
      <c r="F120" s="82">
        <v>62</v>
      </c>
      <c r="G120" s="74" t="s">
        <v>55</v>
      </c>
      <c r="H120" s="82">
        <v>0.13</v>
      </c>
      <c r="I120" s="82">
        <v>0.02</v>
      </c>
      <c r="J120" s="82">
        <v>15.2</v>
      </c>
      <c r="K120" s="82">
        <v>62</v>
      </c>
      <c r="L120" s="84">
        <v>686</v>
      </c>
      <c r="M120" s="85" t="s">
        <v>56</v>
      </c>
    </row>
    <row r="121" spans="1:13" x14ac:dyDescent="0.25">
      <c r="A121" s="86" t="s">
        <v>45</v>
      </c>
      <c r="B121" s="82">
        <v>20</v>
      </c>
      <c r="C121" s="82">
        <v>1.6</v>
      </c>
      <c r="D121" s="82">
        <v>0.2</v>
      </c>
      <c r="E121" s="83">
        <v>10.199999999999999</v>
      </c>
      <c r="F121" s="82">
        <v>50</v>
      </c>
      <c r="G121" s="82">
        <v>20</v>
      </c>
      <c r="H121" s="82">
        <v>1.6</v>
      </c>
      <c r="I121" s="82">
        <v>0.2</v>
      </c>
      <c r="J121" s="83">
        <v>10.199999999999999</v>
      </c>
      <c r="K121" s="82">
        <v>50</v>
      </c>
      <c r="L121" s="82" t="s">
        <v>43</v>
      </c>
      <c r="M121" s="78" t="s">
        <v>46</v>
      </c>
    </row>
    <row r="122" spans="1:13" x14ac:dyDescent="0.25">
      <c r="A122" s="87" t="s">
        <v>25</v>
      </c>
      <c r="B122" s="74"/>
      <c r="C122" s="88">
        <f>SUM(C118:C121)</f>
        <v>11.170000000000002</v>
      </c>
      <c r="D122" s="88">
        <f>SUM(D118:D121)</f>
        <v>14.91</v>
      </c>
      <c r="E122" s="89">
        <f>SUM(E118:E121)</f>
        <v>59.980000000000004</v>
      </c>
      <c r="F122" s="88">
        <f>SUM(F118:F121)</f>
        <v>418.49</v>
      </c>
      <c r="G122" s="90"/>
      <c r="H122" s="91">
        <f>SUM(H118:H121)</f>
        <v>11.920000000000002</v>
      </c>
      <c r="I122" s="91">
        <f>SUM(I118:I121)</f>
        <v>16.669999999999998</v>
      </c>
      <c r="J122" s="91">
        <f>SUM(J118:J121)</f>
        <v>61.790000000000006</v>
      </c>
      <c r="K122" s="91">
        <f>SUM(K118:K121)</f>
        <v>444.5</v>
      </c>
      <c r="L122" s="90"/>
      <c r="M122" s="55"/>
    </row>
    <row r="123" spans="1:13" x14ac:dyDescent="0.25">
      <c r="A123" s="325" t="s">
        <v>205</v>
      </c>
      <c r="B123" s="320"/>
      <c r="C123" s="321"/>
      <c r="D123" s="321"/>
      <c r="E123" s="321"/>
      <c r="F123" s="321"/>
      <c r="G123" s="320"/>
      <c r="H123" s="320"/>
      <c r="I123" s="320"/>
      <c r="J123" s="320"/>
      <c r="K123" s="320"/>
      <c r="L123" s="320"/>
      <c r="M123" s="328"/>
    </row>
    <row r="124" spans="1:13" ht="11.25" customHeight="1" x14ac:dyDescent="0.25">
      <c r="A124" s="78" t="s">
        <v>49</v>
      </c>
      <c r="B124" s="99">
        <v>90</v>
      </c>
      <c r="C124" s="75">
        <v>11.5</v>
      </c>
      <c r="D124" s="74">
        <v>11.8</v>
      </c>
      <c r="E124" s="74">
        <v>12.3</v>
      </c>
      <c r="F124" s="75">
        <v>201.4</v>
      </c>
      <c r="G124" s="76">
        <v>100</v>
      </c>
      <c r="H124" s="77">
        <v>12.78</v>
      </c>
      <c r="I124" s="77">
        <v>13.2</v>
      </c>
      <c r="J124" s="77">
        <v>13.7</v>
      </c>
      <c r="K124" s="77">
        <v>223.88</v>
      </c>
      <c r="L124" s="117" t="s">
        <v>50</v>
      </c>
      <c r="M124" s="118" t="s">
        <v>51</v>
      </c>
    </row>
    <row r="125" spans="1:13" ht="11.25" customHeight="1" x14ac:dyDescent="0.25">
      <c r="A125" s="86" t="s">
        <v>52</v>
      </c>
      <c r="B125" s="99">
        <v>150</v>
      </c>
      <c r="C125" s="74">
        <v>2.86</v>
      </c>
      <c r="D125" s="74">
        <v>4.32</v>
      </c>
      <c r="E125" s="75">
        <v>23.02</v>
      </c>
      <c r="F125" s="74">
        <v>142.4</v>
      </c>
      <c r="G125" s="74">
        <v>180</v>
      </c>
      <c r="H125" s="74">
        <v>3.4</v>
      </c>
      <c r="I125" s="74">
        <v>5.2</v>
      </c>
      <c r="J125" s="74">
        <v>27.6</v>
      </c>
      <c r="K125" s="74">
        <v>170.8</v>
      </c>
      <c r="L125" s="74">
        <v>310</v>
      </c>
      <c r="M125" s="78" t="s">
        <v>53</v>
      </c>
    </row>
    <row r="126" spans="1:13" ht="12.75" customHeight="1" x14ac:dyDescent="0.25">
      <c r="A126" s="78" t="s">
        <v>22</v>
      </c>
      <c r="B126" s="84" t="s">
        <v>23</v>
      </c>
      <c r="C126" s="84">
        <v>7.0000000000000007E-2</v>
      </c>
      <c r="D126" s="84">
        <v>0.02</v>
      </c>
      <c r="E126" s="93">
        <v>15</v>
      </c>
      <c r="F126" s="84">
        <v>60</v>
      </c>
      <c r="G126" s="84" t="s">
        <v>23</v>
      </c>
      <c r="H126" s="84">
        <v>7.0000000000000007E-2</v>
      </c>
      <c r="I126" s="84">
        <v>0.02</v>
      </c>
      <c r="J126" s="84">
        <v>15</v>
      </c>
      <c r="K126" s="84">
        <v>60</v>
      </c>
      <c r="L126" s="84">
        <v>685</v>
      </c>
      <c r="M126" s="94" t="s">
        <v>24</v>
      </c>
    </row>
    <row r="127" spans="1:13" x14ac:dyDescent="0.25">
      <c r="A127" s="86" t="s">
        <v>42</v>
      </c>
      <c r="B127" s="74">
        <v>20</v>
      </c>
      <c r="C127" s="82">
        <v>1.3</v>
      </c>
      <c r="D127" s="82">
        <v>0.2</v>
      </c>
      <c r="E127" s="83">
        <v>8.6</v>
      </c>
      <c r="F127" s="82">
        <v>43</v>
      </c>
      <c r="G127" s="74">
        <v>20</v>
      </c>
      <c r="H127" s="82">
        <v>1.3</v>
      </c>
      <c r="I127" s="82">
        <v>0.2</v>
      </c>
      <c r="J127" s="82">
        <v>8.6</v>
      </c>
      <c r="K127" s="82">
        <v>43</v>
      </c>
      <c r="L127" s="74" t="s">
        <v>43</v>
      </c>
      <c r="M127" s="55" t="s">
        <v>44</v>
      </c>
    </row>
    <row r="128" spans="1:13" x14ac:dyDescent="0.25">
      <c r="A128" s="87" t="s">
        <v>25</v>
      </c>
      <c r="B128" s="74"/>
      <c r="C128" s="101">
        <f>SUM(C124:C127)</f>
        <v>15.73</v>
      </c>
      <c r="D128" s="101">
        <f t="shared" ref="D128:F128" si="22">SUM(D124:D127)</f>
        <v>16.34</v>
      </c>
      <c r="E128" s="101">
        <f t="shared" si="22"/>
        <v>58.92</v>
      </c>
      <c r="F128" s="101">
        <f t="shared" si="22"/>
        <v>446.8</v>
      </c>
      <c r="G128" s="101"/>
      <c r="H128" s="101">
        <f t="shared" ref="H128:K128" si="23">SUM(H124:H127)</f>
        <v>17.55</v>
      </c>
      <c r="I128" s="101">
        <f t="shared" si="23"/>
        <v>18.619999999999997</v>
      </c>
      <c r="J128" s="101">
        <f t="shared" si="23"/>
        <v>64.899999999999991</v>
      </c>
      <c r="K128" s="101">
        <f t="shared" si="23"/>
        <v>497.68</v>
      </c>
      <c r="L128" s="106"/>
      <c r="M128" s="55"/>
    </row>
    <row r="129" spans="1:13" s="69" customFormat="1" x14ac:dyDescent="0.25">
      <c r="A129" s="87" t="s">
        <v>47</v>
      </c>
      <c r="B129" s="90"/>
      <c r="C129" s="91">
        <f>SUM(C122,C128)</f>
        <v>26.900000000000002</v>
      </c>
      <c r="D129" s="91">
        <f t="shared" ref="D129:F129" si="24">SUM(D122,D128)</f>
        <v>31.25</v>
      </c>
      <c r="E129" s="91">
        <f t="shared" si="24"/>
        <v>118.9</v>
      </c>
      <c r="F129" s="91">
        <f t="shared" si="24"/>
        <v>865.29</v>
      </c>
      <c r="G129" s="91"/>
      <c r="H129" s="91">
        <f t="shared" ref="H129:K129" si="25">SUM(H122,H128)</f>
        <v>29.470000000000002</v>
      </c>
      <c r="I129" s="91">
        <f t="shared" si="25"/>
        <v>35.289999999999992</v>
      </c>
      <c r="J129" s="91">
        <f t="shared" si="25"/>
        <v>126.69</v>
      </c>
      <c r="K129" s="91">
        <f t="shared" si="25"/>
        <v>942.18000000000006</v>
      </c>
      <c r="L129" s="90"/>
      <c r="M129" s="55"/>
    </row>
    <row r="130" spans="1:13" x14ac:dyDescent="0.25">
      <c r="A130" s="319" t="s">
        <v>70</v>
      </c>
      <c r="B130" s="320"/>
      <c r="C130" s="320"/>
      <c r="D130" s="320"/>
      <c r="E130" s="320"/>
      <c r="F130" s="320"/>
      <c r="G130" s="320"/>
      <c r="H130" s="320"/>
      <c r="I130" s="320"/>
      <c r="J130" s="320"/>
      <c r="K130" s="320"/>
      <c r="L130" s="321"/>
      <c r="M130" s="322"/>
    </row>
    <row r="131" spans="1:13" s="69" customFormat="1" ht="10.5" customHeight="1" x14ac:dyDescent="0.25">
      <c r="A131" s="323" t="s">
        <v>2</v>
      </c>
      <c r="B131" s="325" t="s">
        <v>3</v>
      </c>
      <c r="C131" s="320"/>
      <c r="D131" s="320"/>
      <c r="E131" s="320"/>
      <c r="F131" s="320"/>
      <c r="G131" s="326" t="s">
        <v>160</v>
      </c>
      <c r="H131" s="326"/>
      <c r="I131" s="326"/>
      <c r="J131" s="326"/>
      <c r="K131" s="326"/>
      <c r="L131" s="323" t="s">
        <v>4</v>
      </c>
      <c r="M131" s="323" t="s">
        <v>5</v>
      </c>
    </row>
    <row r="132" spans="1:13" s="69" customFormat="1" ht="12.75" customHeight="1" x14ac:dyDescent="0.25">
      <c r="A132" s="324"/>
      <c r="B132" s="70" t="s">
        <v>6</v>
      </c>
      <c r="C132" s="71" t="s">
        <v>120</v>
      </c>
      <c r="D132" s="71" t="s">
        <v>121</v>
      </c>
      <c r="E132" s="72" t="s">
        <v>9</v>
      </c>
      <c r="F132" s="71" t="s">
        <v>10</v>
      </c>
      <c r="G132" s="70" t="s">
        <v>6</v>
      </c>
      <c r="H132" s="71" t="s">
        <v>120</v>
      </c>
      <c r="I132" s="71" t="s">
        <v>121</v>
      </c>
      <c r="J132" s="72" t="s">
        <v>9</v>
      </c>
      <c r="K132" s="73" t="s">
        <v>10</v>
      </c>
      <c r="L132" s="324"/>
      <c r="M132" s="324"/>
    </row>
    <row r="133" spans="1:13" x14ac:dyDescent="0.25">
      <c r="A133" s="325" t="s">
        <v>204</v>
      </c>
      <c r="B133" s="321"/>
      <c r="C133" s="321"/>
      <c r="D133" s="321"/>
      <c r="E133" s="321"/>
      <c r="F133" s="321"/>
      <c r="G133" s="320"/>
      <c r="H133" s="320"/>
      <c r="I133" s="320"/>
      <c r="J133" s="320"/>
      <c r="K133" s="320"/>
      <c r="L133" s="320"/>
      <c r="M133" s="328"/>
    </row>
    <row r="134" spans="1:13" x14ac:dyDescent="0.25">
      <c r="A134" s="86" t="s">
        <v>76</v>
      </c>
      <c r="B134" s="64" t="s">
        <v>28</v>
      </c>
      <c r="C134" s="74">
        <v>1.25</v>
      </c>
      <c r="D134" s="74">
        <v>5.4</v>
      </c>
      <c r="E134" s="75">
        <v>6.83</v>
      </c>
      <c r="F134" s="74">
        <v>80.22</v>
      </c>
      <c r="G134" s="82" t="s">
        <v>164</v>
      </c>
      <c r="H134" s="74">
        <v>1.51</v>
      </c>
      <c r="I134" s="74">
        <v>6.39</v>
      </c>
      <c r="J134" s="74">
        <v>7.99</v>
      </c>
      <c r="K134" s="74">
        <v>94.43</v>
      </c>
      <c r="L134" s="74" t="s">
        <v>77</v>
      </c>
      <c r="M134" s="78" t="s">
        <v>78</v>
      </c>
    </row>
    <row r="135" spans="1:13" x14ac:dyDescent="0.2">
      <c r="A135" s="55" t="s">
        <v>210</v>
      </c>
      <c r="B135" s="74">
        <v>60</v>
      </c>
      <c r="C135" s="74">
        <v>7.38</v>
      </c>
      <c r="D135" s="74">
        <v>4.38</v>
      </c>
      <c r="E135" s="74">
        <v>23.34</v>
      </c>
      <c r="F135" s="74">
        <v>161.6</v>
      </c>
      <c r="G135" s="74">
        <v>60</v>
      </c>
      <c r="H135" s="74">
        <v>7.38</v>
      </c>
      <c r="I135" s="74">
        <v>4.38</v>
      </c>
      <c r="J135" s="74">
        <v>23.34</v>
      </c>
      <c r="K135" s="74">
        <v>161.6</v>
      </c>
      <c r="L135" s="111">
        <v>410</v>
      </c>
      <c r="M135" s="54" t="s">
        <v>211</v>
      </c>
    </row>
    <row r="136" spans="1:13" ht="12.75" customHeight="1" x14ac:dyDescent="0.25">
      <c r="A136" s="78" t="s">
        <v>22</v>
      </c>
      <c r="B136" s="84" t="s">
        <v>23</v>
      </c>
      <c r="C136" s="84">
        <v>7.0000000000000007E-2</v>
      </c>
      <c r="D136" s="84">
        <v>0.02</v>
      </c>
      <c r="E136" s="93">
        <v>15</v>
      </c>
      <c r="F136" s="84">
        <v>60</v>
      </c>
      <c r="G136" s="84" t="s">
        <v>23</v>
      </c>
      <c r="H136" s="84">
        <v>7.0000000000000007E-2</v>
      </c>
      <c r="I136" s="84">
        <v>0.02</v>
      </c>
      <c r="J136" s="84">
        <v>15</v>
      </c>
      <c r="K136" s="84">
        <v>60</v>
      </c>
      <c r="L136" s="84">
        <v>685</v>
      </c>
      <c r="M136" s="94" t="s">
        <v>24</v>
      </c>
    </row>
    <row r="137" spans="1:13" x14ac:dyDescent="0.25">
      <c r="A137" s="86" t="s">
        <v>45</v>
      </c>
      <c r="B137" s="82">
        <v>20</v>
      </c>
      <c r="C137" s="82">
        <v>1.6</v>
      </c>
      <c r="D137" s="82">
        <v>0.2</v>
      </c>
      <c r="E137" s="83">
        <v>10.199999999999999</v>
      </c>
      <c r="F137" s="82">
        <v>50</v>
      </c>
      <c r="G137" s="82">
        <v>20</v>
      </c>
      <c r="H137" s="82">
        <v>1.6</v>
      </c>
      <c r="I137" s="82">
        <v>0.2</v>
      </c>
      <c r="J137" s="83">
        <v>10.199999999999999</v>
      </c>
      <c r="K137" s="82">
        <v>50</v>
      </c>
      <c r="L137" s="82" t="s">
        <v>43</v>
      </c>
      <c r="M137" s="78" t="s">
        <v>46</v>
      </c>
    </row>
    <row r="138" spans="1:13" x14ac:dyDescent="0.25">
      <c r="A138" s="87" t="s">
        <v>25</v>
      </c>
      <c r="B138" s="74"/>
      <c r="C138" s="88">
        <f>SUM(C134:C137)</f>
        <v>10.299999999999999</v>
      </c>
      <c r="D138" s="88">
        <f>SUM(D134:D137)</f>
        <v>10</v>
      </c>
      <c r="E138" s="89">
        <f>SUM(E134:E137)</f>
        <v>55.370000000000005</v>
      </c>
      <c r="F138" s="88">
        <f>SUM(F134:F137)</f>
        <v>351.82</v>
      </c>
      <c r="G138" s="90"/>
      <c r="H138" s="91">
        <f>SUM(H134:H137)</f>
        <v>10.56</v>
      </c>
      <c r="I138" s="91">
        <f>SUM(I134:I137)</f>
        <v>10.989999999999998</v>
      </c>
      <c r="J138" s="91">
        <f>SUM(J134:J137)</f>
        <v>56.53</v>
      </c>
      <c r="K138" s="91">
        <f>SUM(K134:K137)</f>
        <v>366.03</v>
      </c>
      <c r="L138" s="90"/>
      <c r="M138" s="55"/>
    </row>
    <row r="139" spans="1:13" x14ac:dyDescent="0.25">
      <c r="A139" s="325" t="s">
        <v>205</v>
      </c>
      <c r="B139" s="320"/>
      <c r="C139" s="321"/>
      <c r="D139" s="321"/>
      <c r="E139" s="321"/>
      <c r="F139" s="321"/>
      <c r="G139" s="320"/>
      <c r="H139" s="320"/>
      <c r="I139" s="320"/>
      <c r="J139" s="320"/>
      <c r="K139" s="320"/>
      <c r="L139" s="320"/>
      <c r="M139" s="328"/>
    </row>
    <row r="140" spans="1:13" ht="21" customHeight="1" x14ac:dyDescent="0.25">
      <c r="A140" s="55" t="s">
        <v>31</v>
      </c>
      <c r="B140" s="82">
        <v>90</v>
      </c>
      <c r="C140" s="82">
        <v>10.8</v>
      </c>
      <c r="D140" s="82">
        <v>19.8</v>
      </c>
      <c r="E140" s="82">
        <v>0</v>
      </c>
      <c r="F140" s="82">
        <v>221.4</v>
      </c>
      <c r="G140" s="82">
        <v>100</v>
      </c>
      <c r="H140" s="82">
        <v>12</v>
      </c>
      <c r="I140" s="82">
        <v>22</v>
      </c>
      <c r="J140" s="82">
        <v>0</v>
      </c>
      <c r="K140" s="82">
        <v>246</v>
      </c>
      <c r="L140" s="82" t="s">
        <v>32</v>
      </c>
      <c r="M140" s="78" t="s">
        <v>33</v>
      </c>
    </row>
    <row r="141" spans="1:13" ht="12" customHeight="1" x14ac:dyDescent="0.25">
      <c r="A141" s="55" t="s">
        <v>150</v>
      </c>
      <c r="B141" s="82">
        <v>150</v>
      </c>
      <c r="C141" s="82">
        <v>5.52</v>
      </c>
      <c r="D141" s="82">
        <v>4.51</v>
      </c>
      <c r="E141" s="83">
        <v>26.45</v>
      </c>
      <c r="F141" s="82">
        <v>168.45</v>
      </c>
      <c r="G141" s="82">
        <v>180</v>
      </c>
      <c r="H141" s="74">
        <v>6.62</v>
      </c>
      <c r="I141" s="74">
        <v>5.42</v>
      </c>
      <c r="J141" s="74">
        <v>31.73</v>
      </c>
      <c r="K141" s="74">
        <v>202.14</v>
      </c>
      <c r="L141" s="80" t="s">
        <v>35</v>
      </c>
      <c r="M141" s="55" t="s">
        <v>36</v>
      </c>
    </row>
    <row r="142" spans="1:13" ht="13.5" customHeight="1" x14ac:dyDescent="0.25">
      <c r="A142" s="81" t="s">
        <v>54</v>
      </c>
      <c r="B142" s="74" t="s">
        <v>55</v>
      </c>
      <c r="C142" s="82">
        <v>0.13</v>
      </c>
      <c r="D142" s="82">
        <v>0.02</v>
      </c>
      <c r="E142" s="83">
        <v>15.2</v>
      </c>
      <c r="F142" s="82">
        <v>62</v>
      </c>
      <c r="G142" s="74" t="s">
        <v>55</v>
      </c>
      <c r="H142" s="82">
        <v>0.13</v>
      </c>
      <c r="I142" s="82">
        <v>0.02</v>
      </c>
      <c r="J142" s="82">
        <v>15.2</v>
      </c>
      <c r="K142" s="82">
        <v>62</v>
      </c>
      <c r="L142" s="84">
        <v>686</v>
      </c>
      <c r="M142" s="85" t="s">
        <v>56</v>
      </c>
    </row>
    <row r="143" spans="1:13" x14ac:dyDescent="0.25">
      <c r="A143" s="86" t="s">
        <v>42</v>
      </c>
      <c r="B143" s="74">
        <v>20</v>
      </c>
      <c r="C143" s="82">
        <v>1.3</v>
      </c>
      <c r="D143" s="82">
        <v>0.2</v>
      </c>
      <c r="E143" s="83">
        <v>8.6</v>
      </c>
      <c r="F143" s="82">
        <v>43</v>
      </c>
      <c r="G143" s="74">
        <v>20</v>
      </c>
      <c r="H143" s="82">
        <v>1.3</v>
      </c>
      <c r="I143" s="82">
        <v>0.2</v>
      </c>
      <c r="J143" s="82">
        <v>8.6</v>
      </c>
      <c r="K143" s="82">
        <v>43</v>
      </c>
      <c r="L143" s="74" t="s">
        <v>43</v>
      </c>
      <c r="M143" s="55" t="s">
        <v>44</v>
      </c>
    </row>
    <row r="144" spans="1:13" x14ac:dyDescent="0.25">
      <c r="A144" s="87" t="s">
        <v>25</v>
      </c>
      <c r="B144" s="74"/>
      <c r="C144" s="101">
        <f>SUM(C140:C143)</f>
        <v>17.75</v>
      </c>
      <c r="D144" s="101">
        <f t="shared" ref="D144:F144" si="26">SUM(D140:D143)</f>
        <v>24.53</v>
      </c>
      <c r="E144" s="101">
        <f t="shared" si="26"/>
        <v>50.25</v>
      </c>
      <c r="F144" s="101">
        <f t="shared" si="26"/>
        <v>494.85</v>
      </c>
      <c r="G144" s="101"/>
      <c r="H144" s="101">
        <f t="shared" ref="H144:K144" si="27">SUM(H140:H143)</f>
        <v>20.05</v>
      </c>
      <c r="I144" s="101">
        <f t="shared" si="27"/>
        <v>27.64</v>
      </c>
      <c r="J144" s="101">
        <f t="shared" si="27"/>
        <v>55.53</v>
      </c>
      <c r="K144" s="101">
        <f t="shared" si="27"/>
        <v>553.14</v>
      </c>
      <c r="L144" s="106"/>
      <c r="M144" s="55"/>
    </row>
    <row r="145" spans="1:13" s="69" customFormat="1" x14ac:dyDescent="0.25">
      <c r="A145" s="87" t="s">
        <v>47</v>
      </c>
      <c r="B145" s="90"/>
      <c r="C145" s="91">
        <f>SUM(C138,C144)</f>
        <v>28.049999999999997</v>
      </c>
      <c r="D145" s="91">
        <f t="shared" ref="D145:F145" si="28">SUM(D138,D144)</f>
        <v>34.53</v>
      </c>
      <c r="E145" s="91">
        <f t="shared" si="28"/>
        <v>105.62</v>
      </c>
      <c r="F145" s="91">
        <f t="shared" si="28"/>
        <v>846.67000000000007</v>
      </c>
      <c r="G145" s="91"/>
      <c r="H145" s="91">
        <f t="shared" ref="H145:K145" si="29">SUM(H138,H144)</f>
        <v>30.61</v>
      </c>
      <c r="I145" s="91">
        <f t="shared" si="29"/>
        <v>38.629999999999995</v>
      </c>
      <c r="J145" s="91">
        <f t="shared" si="29"/>
        <v>112.06</v>
      </c>
      <c r="K145" s="91">
        <f t="shared" si="29"/>
        <v>919.17</v>
      </c>
      <c r="L145" s="90"/>
      <c r="M145" s="55"/>
    </row>
    <row r="146" spans="1:13" x14ac:dyDescent="0.25">
      <c r="A146" s="319" t="s">
        <v>88</v>
      </c>
      <c r="B146" s="320"/>
      <c r="C146" s="320"/>
      <c r="D146" s="320"/>
      <c r="E146" s="320"/>
      <c r="F146" s="320"/>
      <c r="G146" s="320"/>
      <c r="H146" s="320"/>
      <c r="I146" s="320"/>
      <c r="J146" s="320"/>
      <c r="K146" s="320"/>
      <c r="L146" s="321"/>
      <c r="M146" s="322"/>
    </row>
    <row r="147" spans="1:13" s="69" customFormat="1" ht="10.5" customHeight="1" x14ac:dyDescent="0.25">
      <c r="A147" s="323" t="s">
        <v>2</v>
      </c>
      <c r="B147" s="325" t="s">
        <v>3</v>
      </c>
      <c r="C147" s="320"/>
      <c r="D147" s="320"/>
      <c r="E147" s="320"/>
      <c r="F147" s="320"/>
      <c r="G147" s="326" t="s">
        <v>160</v>
      </c>
      <c r="H147" s="326"/>
      <c r="I147" s="326"/>
      <c r="J147" s="326"/>
      <c r="K147" s="326"/>
      <c r="L147" s="323" t="s">
        <v>4</v>
      </c>
      <c r="M147" s="323" t="s">
        <v>5</v>
      </c>
    </row>
    <row r="148" spans="1:13" s="69" customFormat="1" ht="12.75" customHeight="1" x14ac:dyDescent="0.25">
      <c r="A148" s="324"/>
      <c r="B148" s="70" t="s">
        <v>6</v>
      </c>
      <c r="C148" s="71" t="s">
        <v>120</v>
      </c>
      <c r="D148" s="71" t="s">
        <v>121</v>
      </c>
      <c r="E148" s="72" t="s">
        <v>9</v>
      </c>
      <c r="F148" s="71" t="s">
        <v>10</v>
      </c>
      <c r="G148" s="70" t="s">
        <v>6</v>
      </c>
      <c r="H148" s="71" t="s">
        <v>120</v>
      </c>
      <c r="I148" s="71" t="s">
        <v>121</v>
      </c>
      <c r="J148" s="72" t="s">
        <v>9</v>
      </c>
      <c r="K148" s="73" t="s">
        <v>10</v>
      </c>
      <c r="L148" s="324"/>
      <c r="M148" s="324"/>
    </row>
    <row r="149" spans="1:13" x14ac:dyDescent="0.25">
      <c r="A149" s="325" t="s">
        <v>204</v>
      </c>
      <c r="B149" s="321"/>
      <c r="C149" s="321"/>
      <c r="D149" s="321"/>
      <c r="E149" s="321"/>
      <c r="F149" s="321"/>
      <c r="G149" s="320"/>
      <c r="H149" s="320"/>
      <c r="I149" s="320"/>
      <c r="J149" s="320"/>
      <c r="K149" s="320"/>
      <c r="L149" s="320"/>
      <c r="M149" s="328"/>
    </row>
    <row r="150" spans="1:13" ht="11.25" customHeight="1" x14ac:dyDescent="0.25">
      <c r="A150" s="55" t="s">
        <v>241</v>
      </c>
      <c r="B150" s="99">
        <v>200</v>
      </c>
      <c r="C150" s="74">
        <v>4.4000000000000004</v>
      </c>
      <c r="D150" s="74">
        <v>4.2</v>
      </c>
      <c r="E150" s="75">
        <v>13.2</v>
      </c>
      <c r="F150" s="74">
        <v>118.6</v>
      </c>
      <c r="G150" s="107">
        <v>250</v>
      </c>
      <c r="H150" s="82">
        <v>5.49</v>
      </c>
      <c r="I150" s="82">
        <v>5.27</v>
      </c>
      <c r="J150" s="82">
        <v>16.54</v>
      </c>
      <c r="K150" s="82">
        <v>148.25</v>
      </c>
      <c r="L150" s="82" t="s">
        <v>242</v>
      </c>
      <c r="M150" s="55" t="s">
        <v>243</v>
      </c>
    </row>
    <row r="151" spans="1:13" x14ac:dyDescent="0.2">
      <c r="A151" s="78" t="s">
        <v>166</v>
      </c>
      <c r="B151" s="79">
        <v>60</v>
      </c>
      <c r="C151" s="74">
        <v>5.86</v>
      </c>
      <c r="D151" s="74">
        <v>6.96</v>
      </c>
      <c r="E151" s="74">
        <v>17.54</v>
      </c>
      <c r="F151" s="74">
        <v>158.41</v>
      </c>
      <c r="G151" s="79">
        <v>60</v>
      </c>
      <c r="H151" s="74">
        <v>5.86</v>
      </c>
      <c r="I151" s="74">
        <v>6.96</v>
      </c>
      <c r="J151" s="74">
        <v>17.54</v>
      </c>
      <c r="K151" s="74">
        <v>158.41</v>
      </c>
      <c r="L151" s="80" t="s">
        <v>167</v>
      </c>
      <c r="M151" s="54" t="s">
        <v>168</v>
      </c>
    </row>
    <row r="152" spans="1:13" ht="13.5" customHeight="1" x14ac:dyDescent="0.25">
      <c r="A152" s="81" t="s">
        <v>54</v>
      </c>
      <c r="B152" s="74" t="s">
        <v>55</v>
      </c>
      <c r="C152" s="82">
        <v>0.13</v>
      </c>
      <c r="D152" s="82">
        <v>0.02</v>
      </c>
      <c r="E152" s="83">
        <v>15.2</v>
      </c>
      <c r="F152" s="82">
        <v>62</v>
      </c>
      <c r="G152" s="74" t="s">
        <v>55</v>
      </c>
      <c r="H152" s="82">
        <v>0.13</v>
      </c>
      <c r="I152" s="82">
        <v>0.02</v>
      </c>
      <c r="J152" s="82">
        <v>15.2</v>
      </c>
      <c r="K152" s="82">
        <v>62</v>
      </c>
      <c r="L152" s="84">
        <v>686</v>
      </c>
      <c r="M152" s="85" t="s">
        <v>56</v>
      </c>
    </row>
    <row r="153" spans="1:13" x14ac:dyDescent="0.25">
      <c r="A153" s="86" t="s">
        <v>45</v>
      </c>
      <c r="B153" s="82">
        <v>20</v>
      </c>
      <c r="C153" s="82">
        <v>1.6</v>
      </c>
      <c r="D153" s="82">
        <v>0.2</v>
      </c>
      <c r="E153" s="83">
        <v>10.199999999999999</v>
      </c>
      <c r="F153" s="82">
        <v>50</v>
      </c>
      <c r="G153" s="82">
        <v>20</v>
      </c>
      <c r="H153" s="82">
        <v>1.6</v>
      </c>
      <c r="I153" s="82">
        <v>0.2</v>
      </c>
      <c r="J153" s="83">
        <v>10.199999999999999</v>
      </c>
      <c r="K153" s="82">
        <v>50</v>
      </c>
      <c r="L153" s="82" t="s">
        <v>43</v>
      </c>
      <c r="M153" s="78" t="s">
        <v>46</v>
      </c>
    </row>
    <row r="154" spans="1:13" x14ac:dyDescent="0.25">
      <c r="A154" s="87" t="s">
        <v>25</v>
      </c>
      <c r="B154" s="74"/>
      <c r="C154" s="88">
        <f>SUM(C150:C153)</f>
        <v>11.990000000000002</v>
      </c>
      <c r="D154" s="88">
        <f>SUM(D150:D153)</f>
        <v>11.379999999999999</v>
      </c>
      <c r="E154" s="89">
        <f>SUM(E150:E153)</f>
        <v>56.14</v>
      </c>
      <c r="F154" s="88">
        <f>SUM(F150:F153)</f>
        <v>389.01</v>
      </c>
      <c r="G154" s="90"/>
      <c r="H154" s="91">
        <f>SUM(H150:H153)</f>
        <v>13.080000000000002</v>
      </c>
      <c r="I154" s="91">
        <f>SUM(I150:I153)</f>
        <v>12.45</v>
      </c>
      <c r="J154" s="91">
        <f>SUM(J150:J153)</f>
        <v>59.480000000000004</v>
      </c>
      <c r="K154" s="91">
        <f>SUM(K150:K153)</f>
        <v>418.65999999999997</v>
      </c>
      <c r="L154" s="90"/>
      <c r="M154" s="55"/>
    </row>
    <row r="155" spans="1:13" x14ac:dyDescent="0.25">
      <c r="A155" s="325" t="s">
        <v>205</v>
      </c>
      <c r="B155" s="320"/>
      <c r="C155" s="321"/>
      <c r="D155" s="321"/>
      <c r="E155" s="321"/>
      <c r="F155" s="321"/>
      <c r="G155" s="320"/>
      <c r="H155" s="320"/>
      <c r="I155" s="320"/>
      <c r="J155" s="320"/>
      <c r="K155" s="320"/>
      <c r="L155" s="320"/>
      <c r="M155" s="328"/>
    </row>
    <row r="156" spans="1:13" x14ac:dyDescent="0.25">
      <c r="A156" s="85" t="s">
        <v>154</v>
      </c>
      <c r="B156" s="74">
        <v>90</v>
      </c>
      <c r="C156" s="74">
        <v>13.1</v>
      </c>
      <c r="D156" s="74">
        <v>13.9</v>
      </c>
      <c r="E156" s="74">
        <v>12.6</v>
      </c>
      <c r="F156" s="74">
        <v>229</v>
      </c>
      <c r="G156" s="74">
        <v>100</v>
      </c>
      <c r="H156" s="74">
        <v>14.57</v>
      </c>
      <c r="I156" s="74">
        <v>15.5</v>
      </c>
      <c r="J156" s="74">
        <v>14</v>
      </c>
      <c r="K156" s="74">
        <v>255</v>
      </c>
      <c r="L156" s="74" t="s">
        <v>155</v>
      </c>
      <c r="M156" s="78" t="s">
        <v>156</v>
      </c>
    </row>
    <row r="157" spans="1:13" x14ac:dyDescent="0.25">
      <c r="A157" s="55" t="s">
        <v>135</v>
      </c>
      <c r="B157" s="99">
        <v>150</v>
      </c>
      <c r="C157" s="102">
        <v>2.6</v>
      </c>
      <c r="D157" s="102">
        <v>11.8</v>
      </c>
      <c r="E157" s="103">
        <v>12.81</v>
      </c>
      <c r="F157" s="102">
        <v>163.5</v>
      </c>
      <c r="G157" s="84">
        <v>180</v>
      </c>
      <c r="H157" s="84">
        <v>3.1</v>
      </c>
      <c r="I157" s="84">
        <v>13.3</v>
      </c>
      <c r="J157" s="84">
        <v>15.37</v>
      </c>
      <c r="K157" s="84">
        <v>196.2</v>
      </c>
      <c r="L157" s="82">
        <v>541</v>
      </c>
      <c r="M157" s="78" t="s">
        <v>136</v>
      </c>
    </row>
    <row r="158" spans="1:13" ht="12.75" customHeight="1" x14ac:dyDescent="0.25">
      <c r="A158" s="78" t="s">
        <v>22</v>
      </c>
      <c r="B158" s="84" t="s">
        <v>23</v>
      </c>
      <c r="C158" s="84">
        <v>7.0000000000000007E-2</v>
      </c>
      <c r="D158" s="84">
        <v>0.02</v>
      </c>
      <c r="E158" s="93">
        <v>15</v>
      </c>
      <c r="F158" s="84">
        <v>60</v>
      </c>
      <c r="G158" s="84" t="s">
        <v>23</v>
      </c>
      <c r="H158" s="84">
        <v>7.0000000000000007E-2</v>
      </c>
      <c r="I158" s="84">
        <v>0.02</v>
      </c>
      <c r="J158" s="84">
        <v>15</v>
      </c>
      <c r="K158" s="84">
        <v>60</v>
      </c>
      <c r="L158" s="84">
        <v>685</v>
      </c>
      <c r="M158" s="94" t="s">
        <v>24</v>
      </c>
    </row>
    <row r="159" spans="1:13" x14ac:dyDescent="0.25">
      <c r="A159" s="86" t="s">
        <v>42</v>
      </c>
      <c r="B159" s="74">
        <v>20</v>
      </c>
      <c r="C159" s="82">
        <v>1.3</v>
      </c>
      <c r="D159" s="82">
        <v>0.2</v>
      </c>
      <c r="E159" s="83">
        <v>8.6</v>
      </c>
      <c r="F159" s="82">
        <v>43</v>
      </c>
      <c r="G159" s="74">
        <v>20</v>
      </c>
      <c r="H159" s="82">
        <v>1.3</v>
      </c>
      <c r="I159" s="82">
        <v>0.2</v>
      </c>
      <c r="J159" s="82">
        <v>8.6</v>
      </c>
      <c r="K159" s="82">
        <v>43</v>
      </c>
      <c r="L159" s="74" t="s">
        <v>43</v>
      </c>
      <c r="M159" s="55" t="s">
        <v>44</v>
      </c>
    </row>
    <row r="160" spans="1:13" x14ac:dyDescent="0.25">
      <c r="A160" s="87" t="s">
        <v>25</v>
      </c>
      <c r="B160" s="74"/>
      <c r="C160" s="101">
        <f>SUM(C156:C159)</f>
        <v>17.07</v>
      </c>
      <c r="D160" s="101">
        <f t="shared" ref="D160:F160" si="30">SUM(D156:D159)</f>
        <v>25.92</v>
      </c>
      <c r="E160" s="101">
        <f t="shared" si="30"/>
        <v>49.01</v>
      </c>
      <c r="F160" s="101">
        <f t="shared" si="30"/>
        <v>495.5</v>
      </c>
      <c r="G160" s="101"/>
      <c r="H160" s="101">
        <f t="shared" ref="H160:K160" si="31">SUM(H156:H159)</f>
        <v>19.040000000000003</v>
      </c>
      <c r="I160" s="101">
        <f t="shared" si="31"/>
        <v>29.02</v>
      </c>
      <c r="J160" s="101">
        <f t="shared" si="31"/>
        <v>52.97</v>
      </c>
      <c r="K160" s="101">
        <f t="shared" si="31"/>
        <v>554.20000000000005</v>
      </c>
      <c r="L160" s="106"/>
      <c r="M160" s="55"/>
    </row>
    <row r="161" spans="1:13" s="69" customFormat="1" x14ac:dyDescent="0.25">
      <c r="A161" s="87" t="s">
        <v>47</v>
      </c>
      <c r="B161" s="90"/>
      <c r="C161" s="91">
        <f>SUM(C154,C160)</f>
        <v>29.060000000000002</v>
      </c>
      <c r="D161" s="91">
        <f t="shared" ref="D161:F161" si="32">SUM(D154,D160)</f>
        <v>37.299999999999997</v>
      </c>
      <c r="E161" s="91">
        <f t="shared" si="32"/>
        <v>105.15</v>
      </c>
      <c r="F161" s="91">
        <f t="shared" si="32"/>
        <v>884.51</v>
      </c>
      <c r="G161" s="91"/>
      <c r="H161" s="91">
        <f t="shared" ref="H161:K161" si="33">SUM(H154,H160)</f>
        <v>32.120000000000005</v>
      </c>
      <c r="I161" s="91">
        <f t="shared" si="33"/>
        <v>41.47</v>
      </c>
      <c r="J161" s="91">
        <f t="shared" si="33"/>
        <v>112.45</v>
      </c>
      <c r="K161" s="91">
        <f t="shared" si="33"/>
        <v>972.86</v>
      </c>
      <c r="L161" s="90"/>
      <c r="M161" s="55"/>
    </row>
    <row r="162" spans="1:13" x14ac:dyDescent="0.25">
      <c r="A162" s="319" t="s">
        <v>105</v>
      </c>
      <c r="B162" s="320"/>
      <c r="C162" s="320"/>
      <c r="D162" s="320"/>
      <c r="E162" s="320"/>
      <c r="F162" s="320"/>
      <c r="G162" s="320"/>
      <c r="H162" s="320"/>
      <c r="I162" s="320"/>
      <c r="J162" s="320"/>
      <c r="K162" s="320"/>
      <c r="L162" s="321"/>
      <c r="M162" s="322"/>
    </row>
    <row r="163" spans="1:13" s="69" customFormat="1" ht="10.5" customHeight="1" x14ac:dyDescent="0.25">
      <c r="A163" s="323" t="s">
        <v>2</v>
      </c>
      <c r="B163" s="325" t="s">
        <v>3</v>
      </c>
      <c r="C163" s="320"/>
      <c r="D163" s="320"/>
      <c r="E163" s="320"/>
      <c r="F163" s="320"/>
      <c r="G163" s="326" t="s">
        <v>160</v>
      </c>
      <c r="H163" s="326"/>
      <c r="I163" s="326"/>
      <c r="J163" s="326"/>
      <c r="K163" s="326"/>
      <c r="L163" s="323" t="s">
        <v>4</v>
      </c>
      <c r="M163" s="323" t="s">
        <v>5</v>
      </c>
    </row>
    <row r="164" spans="1:13" s="69" customFormat="1" ht="12.75" customHeight="1" x14ac:dyDescent="0.25">
      <c r="A164" s="324"/>
      <c r="B164" s="70" t="s">
        <v>6</v>
      </c>
      <c r="C164" s="71" t="s">
        <v>120</v>
      </c>
      <c r="D164" s="71" t="s">
        <v>121</v>
      </c>
      <c r="E164" s="72" t="s">
        <v>9</v>
      </c>
      <c r="F164" s="71" t="s">
        <v>10</v>
      </c>
      <c r="G164" s="70" t="s">
        <v>6</v>
      </c>
      <c r="H164" s="71" t="s">
        <v>120</v>
      </c>
      <c r="I164" s="71" t="s">
        <v>121</v>
      </c>
      <c r="J164" s="72" t="s">
        <v>9</v>
      </c>
      <c r="K164" s="73" t="s">
        <v>10</v>
      </c>
      <c r="L164" s="324"/>
      <c r="M164" s="324"/>
    </row>
    <row r="165" spans="1:13" x14ac:dyDescent="0.25">
      <c r="A165" s="325" t="s">
        <v>204</v>
      </c>
      <c r="B165" s="321"/>
      <c r="C165" s="321"/>
      <c r="D165" s="321"/>
      <c r="E165" s="321"/>
      <c r="F165" s="321"/>
      <c r="G165" s="320"/>
      <c r="H165" s="320"/>
      <c r="I165" s="320"/>
      <c r="J165" s="320"/>
      <c r="K165" s="320"/>
      <c r="L165" s="320"/>
      <c r="M165" s="328"/>
    </row>
    <row r="166" spans="1:13" x14ac:dyDescent="0.25">
      <c r="A166" s="55" t="s">
        <v>27</v>
      </c>
      <c r="B166" s="64" t="s">
        <v>28</v>
      </c>
      <c r="C166" s="77">
        <v>1.6</v>
      </c>
      <c r="D166" s="77">
        <v>5.3</v>
      </c>
      <c r="E166" s="96">
        <v>8.4</v>
      </c>
      <c r="F166" s="77">
        <v>87.5</v>
      </c>
      <c r="G166" s="76" t="s">
        <v>164</v>
      </c>
      <c r="H166" s="77">
        <v>2</v>
      </c>
      <c r="I166" s="77">
        <v>6.59</v>
      </c>
      <c r="J166" s="77">
        <v>10.45</v>
      </c>
      <c r="K166" s="77">
        <v>108.33</v>
      </c>
      <c r="L166" s="74" t="s">
        <v>29</v>
      </c>
      <c r="M166" s="78" t="s">
        <v>30</v>
      </c>
    </row>
    <row r="167" spans="1:13" ht="12" customHeight="1" x14ac:dyDescent="0.2">
      <c r="A167" s="81" t="s">
        <v>214</v>
      </c>
      <c r="B167" s="64">
        <v>50</v>
      </c>
      <c r="C167" s="74">
        <v>4.18</v>
      </c>
      <c r="D167" s="74">
        <v>1.6</v>
      </c>
      <c r="E167" s="74">
        <v>22.42</v>
      </c>
      <c r="F167" s="74">
        <v>120.83</v>
      </c>
      <c r="G167" s="64">
        <v>50</v>
      </c>
      <c r="H167" s="74">
        <v>4.18</v>
      </c>
      <c r="I167" s="74">
        <v>1.6</v>
      </c>
      <c r="J167" s="74">
        <v>22.42</v>
      </c>
      <c r="K167" s="74">
        <v>120.83</v>
      </c>
      <c r="L167" s="80">
        <v>428</v>
      </c>
      <c r="M167" s="54" t="s">
        <v>215</v>
      </c>
    </row>
    <row r="168" spans="1:13" ht="12.75" customHeight="1" x14ac:dyDescent="0.25">
      <c r="A168" s="78" t="s">
        <v>22</v>
      </c>
      <c r="B168" s="84" t="s">
        <v>23</v>
      </c>
      <c r="C168" s="84">
        <v>7.0000000000000007E-2</v>
      </c>
      <c r="D168" s="84">
        <v>0.02</v>
      </c>
      <c r="E168" s="93">
        <v>15</v>
      </c>
      <c r="F168" s="84">
        <v>60</v>
      </c>
      <c r="G168" s="84" t="s">
        <v>23</v>
      </c>
      <c r="H168" s="84">
        <v>7.0000000000000007E-2</v>
      </c>
      <c r="I168" s="84">
        <v>0.02</v>
      </c>
      <c r="J168" s="84">
        <v>15</v>
      </c>
      <c r="K168" s="84">
        <v>60</v>
      </c>
      <c r="L168" s="84">
        <v>685</v>
      </c>
      <c r="M168" s="94" t="s">
        <v>24</v>
      </c>
    </row>
    <row r="169" spans="1:13" x14ac:dyDescent="0.25">
      <c r="A169" s="86" t="s">
        <v>45</v>
      </c>
      <c r="B169" s="82">
        <v>20</v>
      </c>
      <c r="C169" s="82">
        <v>1.6</v>
      </c>
      <c r="D169" s="82">
        <v>0.2</v>
      </c>
      <c r="E169" s="83">
        <v>10.199999999999999</v>
      </c>
      <c r="F169" s="82">
        <v>50</v>
      </c>
      <c r="G169" s="82">
        <v>20</v>
      </c>
      <c r="H169" s="82">
        <v>1.6</v>
      </c>
      <c r="I169" s="82">
        <v>0.2</v>
      </c>
      <c r="J169" s="83">
        <v>10.199999999999999</v>
      </c>
      <c r="K169" s="82">
        <v>50</v>
      </c>
      <c r="L169" s="82" t="s">
        <v>43</v>
      </c>
      <c r="M169" s="78" t="s">
        <v>46</v>
      </c>
    </row>
    <row r="170" spans="1:13" x14ac:dyDescent="0.25">
      <c r="A170" s="87" t="s">
        <v>25</v>
      </c>
      <c r="B170" s="74"/>
      <c r="C170" s="88">
        <f>SUM(C166:C169)</f>
        <v>7.4499999999999993</v>
      </c>
      <c r="D170" s="88">
        <f>SUM(D166:D169)</f>
        <v>7.12</v>
      </c>
      <c r="E170" s="89">
        <f>SUM(E166:E169)</f>
        <v>56.019999999999996</v>
      </c>
      <c r="F170" s="88">
        <f>SUM(F166:F169)</f>
        <v>318.33</v>
      </c>
      <c r="G170" s="90"/>
      <c r="H170" s="91">
        <f>SUM(H166:H169)</f>
        <v>7.85</v>
      </c>
      <c r="I170" s="91">
        <f>SUM(I166:I169)</f>
        <v>8.4099999999999984</v>
      </c>
      <c r="J170" s="91">
        <f>SUM(J166:J169)</f>
        <v>58.070000000000007</v>
      </c>
      <c r="K170" s="91">
        <f>SUM(K166:K169)</f>
        <v>339.15999999999997</v>
      </c>
      <c r="L170" s="90"/>
      <c r="M170" s="55"/>
    </row>
    <row r="171" spans="1:13" x14ac:dyDescent="0.25">
      <c r="A171" s="325" t="s">
        <v>205</v>
      </c>
      <c r="B171" s="320"/>
      <c r="C171" s="321"/>
      <c r="D171" s="321"/>
      <c r="E171" s="321"/>
      <c r="F171" s="321"/>
      <c r="G171" s="320"/>
      <c r="H171" s="320"/>
      <c r="I171" s="320"/>
      <c r="J171" s="320"/>
      <c r="K171" s="320"/>
      <c r="L171" s="320"/>
      <c r="M171" s="328"/>
    </row>
    <row r="172" spans="1:13" ht="12.75" customHeight="1" x14ac:dyDescent="0.25">
      <c r="A172" s="78" t="s">
        <v>106</v>
      </c>
      <c r="B172" s="82">
        <v>90</v>
      </c>
      <c r="C172" s="75">
        <v>11.1</v>
      </c>
      <c r="D172" s="75">
        <v>14.26</v>
      </c>
      <c r="E172" s="74">
        <v>10.199999999999999</v>
      </c>
      <c r="F172" s="75">
        <v>215.87</v>
      </c>
      <c r="G172" s="64">
        <v>100</v>
      </c>
      <c r="H172" s="74">
        <v>12.3</v>
      </c>
      <c r="I172" s="74">
        <v>15.8</v>
      </c>
      <c r="J172" s="74">
        <v>11.3</v>
      </c>
      <c r="K172" s="74">
        <v>239.86</v>
      </c>
      <c r="L172" s="119" t="s">
        <v>107</v>
      </c>
      <c r="M172" s="55" t="s">
        <v>108</v>
      </c>
    </row>
    <row r="173" spans="1:13" ht="12" customHeight="1" x14ac:dyDescent="0.25">
      <c r="A173" s="86" t="s">
        <v>64</v>
      </c>
      <c r="B173" s="99">
        <v>150</v>
      </c>
      <c r="C173" s="74">
        <v>8.6</v>
      </c>
      <c r="D173" s="74">
        <v>6.09</v>
      </c>
      <c r="E173" s="75">
        <v>38.64</v>
      </c>
      <c r="F173" s="74">
        <v>243.75</v>
      </c>
      <c r="G173" s="84">
        <v>180</v>
      </c>
      <c r="H173" s="84">
        <v>10.32</v>
      </c>
      <c r="I173" s="84">
        <v>7.31</v>
      </c>
      <c r="J173" s="84">
        <v>46.37</v>
      </c>
      <c r="K173" s="84">
        <v>292.5</v>
      </c>
      <c r="L173" s="84" t="s">
        <v>65</v>
      </c>
      <c r="M173" s="100" t="s">
        <v>66</v>
      </c>
    </row>
    <row r="174" spans="1:13" ht="13.5" customHeight="1" x14ac:dyDescent="0.25">
      <c r="A174" s="81" t="s">
        <v>54</v>
      </c>
      <c r="B174" s="74" t="s">
        <v>55</v>
      </c>
      <c r="C174" s="82">
        <v>0.13</v>
      </c>
      <c r="D174" s="82">
        <v>0.02</v>
      </c>
      <c r="E174" s="83">
        <v>15.2</v>
      </c>
      <c r="F174" s="82">
        <v>62</v>
      </c>
      <c r="G174" s="74" t="s">
        <v>55</v>
      </c>
      <c r="H174" s="82">
        <v>0.13</v>
      </c>
      <c r="I174" s="82">
        <v>0.02</v>
      </c>
      <c r="J174" s="82">
        <v>15.2</v>
      </c>
      <c r="K174" s="82">
        <v>62</v>
      </c>
      <c r="L174" s="84">
        <v>686</v>
      </c>
      <c r="M174" s="85" t="s">
        <v>56</v>
      </c>
    </row>
    <row r="175" spans="1:13" x14ac:dyDescent="0.25">
      <c r="A175" s="86" t="s">
        <v>42</v>
      </c>
      <c r="B175" s="74">
        <v>20</v>
      </c>
      <c r="C175" s="82">
        <v>1.3</v>
      </c>
      <c r="D175" s="82">
        <v>0.2</v>
      </c>
      <c r="E175" s="83">
        <v>8.6</v>
      </c>
      <c r="F175" s="82">
        <v>43</v>
      </c>
      <c r="G175" s="74">
        <v>20</v>
      </c>
      <c r="H175" s="82">
        <v>1.3</v>
      </c>
      <c r="I175" s="82">
        <v>0.2</v>
      </c>
      <c r="J175" s="82">
        <v>8.6</v>
      </c>
      <c r="K175" s="82">
        <v>43</v>
      </c>
      <c r="L175" s="74" t="s">
        <v>43</v>
      </c>
      <c r="M175" s="55" t="s">
        <v>44</v>
      </c>
    </row>
    <row r="176" spans="1:13" x14ac:dyDescent="0.25">
      <c r="A176" s="87" t="s">
        <v>25</v>
      </c>
      <c r="B176" s="74"/>
      <c r="C176" s="101">
        <f>SUM(C172:C175)</f>
        <v>21.13</v>
      </c>
      <c r="D176" s="101">
        <f t="shared" ref="D176:F176" si="34">SUM(D172:D175)</f>
        <v>20.57</v>
      </c>
      <c r="E176" s="101">
        <f t="shared" si="34"/>
        <v>72.64</v>
      </c>
      <c r="F176" s="101">
        <f t="shared" si="34"/>
        <v>564.62</v>
      </c>
      <c r="G176" s="101"/>
      <c r="H176" s="101">
        <f t="shared" ref="H176:K176" si="35">SUM(H172:H175)</f>
        <v>24.05</v>
      </c>
      <c r="I176" s="101">
        <f t="shared" si="35"/>
        <v>23.33</v>
      </c>
      <c r="J176" s="101">
        <f t="shared" si="35"/>
        <v>81.47</v>
      </c>
      <c r="K176" s="101">
        <f t="shared" si="35"/>
        <v>637.36</v>
      </c>
      <c r="L176" s="106"/>
      <c r="M176" s="55"/>
    </row>
    <row r="177" spans="1:13" s="69" customFormat="1" x14ac:dyDescent="0.25">
      <c r="A177" s="87" t="s">
        <v>47</v>
      </c>
      <c r="B177" s="90"/>
      <c r="C177" s="91">
        <f>SUM(C170,C176)</f>
        <v>28.58</v>
      </c>
      <c r="D177" s="91">
        <f t="shared" ref="D177:F177" si="36">SUM(D170,D176)</f>
        <v>27.69</v>
      </c>
      <c r="E177" s="91">
        <f t="shared" si="36"/>
        <v>128.66</v>
      </c>
      <c r="F177" s="91">
        <f t="shared" si="36"/>
        <v>882.95</v>
      </c>
      <c r="G177" s="91"/>
      <c r="H177" s="91">
        <f t="shared" ref="H177:K177" si="37">SUM(H170,H176)</f>
        <v>31.9</v>
      </c>
      <c r="I177" s="91">
        <f t="shared" si="37"/>
        <v>31.739999999999995</v>
      </c>
      <c r="J177" s="91">
        <f t="shared" si="37"/>
        <v>139.54000000000002</v>
      </c>
      <c r="K177" s="91">
        <f t="shared" si="37"/>
        <v>976.52</v>
      </c>
      <c r="L177" s="90"/>
      <c r="M177" s="55"/>
    </row>
    <row r="178" spans="1:13" x14ac:dyDescent="0.25">
      <c r="A178" s="326" t="s">
        <v>119</v>
      </c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</row>
    <row r="179" spans="1:13" s="69" customFormat="1" ht="10.5" customHeight="1" x14ac:dyDescent="0.25">
      <c r="A179" s="323" t="s">
        <v>2</v>
      </c>
      <c r="B179" s="325" t="s">
        <v>3</v>
      </c>
      <c r="C179" s="320"/>
      <c r="D179" s="320"/>
      <c r="E179" s="320"/>
      <c r="F179" s="320"/>
      <c r="G179" s="326" t="s">
        <v>160</v>
      </c>
      <c r="H179" s="326"/>
      <c r="I179" s="326"/>
      <c r="J179" s="326"/>
      <c r="K179" s="326"/>
      <c r="L179" s="323" t="s">
        <v>4</v>
      </c>
      <c r="M179" s="323" t="s">
        <v>5</v>
      </c>
    </row>
    <row r="180" spans="1:13" s="69" customFormat="1" ht="12.75" customHeight="1" x14ac:dyDescent="0.25">
      <c r="A180" s="324"/>
      <c r="B180" s="70" t="s">
        <v>6</v>
      </c>
      <c r="C180" s="71" t="s">
        <v>120</v>
      </c>
      <c r="D180" s="71" t="s">
        <v>121</v>
      </c>
      <c r="E180" s="72" t="s">
        <v>9</v>
      </c>
      <c r="F180" s="71" t="s">
        <v>10</v>
      </c>
      <c r="G180" s="70" t="s">
        <v>6</v>
      </c>
      <c r="H180" s="71" t="s">
        <v>120</v>
      </c>
      <c r="I180" s="71" t="s">
        <v>121</v>
      </c>
      <c r="J180" s="72" t="s">
        <v>9</v>
      </c>
      <c r="K180" s="73" t="s">
        <v>10</v>
      </c>
      <c r="L180" s="324"/>
      <c r="M180" s="324"/>
    </row>
    <row r="181" spans="1:13" x14ac:dyDescent="0.25">
      <c r="A181" s="325" t="s">
        <v>204</v>
      </c>
      <c r="B181" s="321"/>
      <c r="C181" s="321"/>
      <c r="D181" s="321"/>
      <c r="E181" s="321"/>
      <c r="F181" s="321"/>
      <c r="G181" s="320"/>
      <c r="H181" s="320"/>
      <c r="I181" s="320"/>
      <c r="J181" s="320"/>
      <c r="K181" s="320"/>
      <c r="L181" s="320"/>
      <c r="M181" s="328"/>
    </row>
    <row r="182" spans="1:13" ht="12" customHeight="1" x14ac:dyDescent="0.25">
      <c r="A182" s="55" t="s">
        <v>129</v>
      </c>
      <c r="B182" s="95" t="s">
        <v>28</v>
      </c>
      <c r="C182" s="77">
        <v>3.7</v>
      </c>
      <c r="D182" s="77">
        <v>3.38</v>
      </c>
      <c r="E182" s="96">
        <v>14.01</v>
      </c>
      <c r="F182" s="77">
        <v>103.62</v>
      </c>
      <c r="G182" s="110" t="s">
        <v>164</v>
      </c>
      <c r="H182" s="77">
        <v>4.1900000000000004</v>
      </c>
      <c r="I182" s="77">
        <v>3.95</v>
      </c>
      <c r="J182" s="77">
        <v>15.46</v>
      </c>
      <c r="K182" s="77">
        <v>125.61</v>
      </c>
      <c r="L182" s="111" t="s">
        <v>130</v>
      </c>
      <c r="M182" s="78" t="s">
        <v>131</v>
      </c>
    </row>
    <row r="183" spans="1:13" x14ac:dyDescent="0.25">
      <c r="A183" s="78" t="s">
        <v>126</v>
      </c>
      <c r="B183" s="64">
        <v>100</v>
      </c>
      <c r="C183" s="65">
        <v>12.78</v>
      </c>
      <c r="D183" s="65">
        <v>14.16</v>
      </c>
      <c r="E183" s="65">
        <v>37.659999999999997</v>
      </c>
      <c r="F183" s="65">
        <v>333</v>
      </c>
      <c r="G183" s="115">
        <v>100</v>
      </c>
      <c r="H183" s="65">
        <v>12.78</v>
      </c>
      <c r="I183" s="65">
        <v>14.16</v>
      </c>
      <c r="J183" s="65">
        <v>37.659999999999997</v>
      </c>
      <c r="K183" s="65">
        <v>333</v>
      </c>
      <c r="L183" s="97" t="s">
        <v>146</v>
      </c>
      <c r="M183" s="78" t="s">
        <v>128</v>
      </c>
    </row>
    <row r="184" spans="1:13" ht="13.5" customHeight="1" x14ac:dyDescent="0.25">
      <c r="A184" s="81" t="s">
        <v>54</v>
      </c>
      <c r="B184" s="74" t="s">
        <v>55</v>
      </c>
      <c r="C184" s="82">
        <v>0.13</v>
      </c>
      <c r="D184" s="82">
        <v>0.02</v>
      </c>
      <c r="E184" s="83">
        <v>15.2</v>
      </c>
      <c r="F184" s="82">
        <v>62</v>
      </c>
      <c r="G184" s="74" t="s">
        <v>55</v>
      </c>
      <c r="H184" s="82">
        <v>0.13</v>
      </c>
      <c r="I184" s="82">
        <v>0.02</v>
      </c>
      <c r="J184" s="82">
        <v>15.2</v>
      </c>
      <c r="K184" s="82">
        <v>62</v>
      </c>
      <c r="L184" s="84">
        <v>686</v>
      </c>
      <c r="M184" s="85" t="s">
        <v>56</v>
      </c>
    </row>
    <row r="185" spans="1:13" x14ac:dyDescent="0.25">
      <c r="A185" s="86" t="s">
        <v>45</v>
      </c>
      <c r="B185" s="82">
        <v>20</v>
      </c>
      <c r="C185" s="82">
        <v>1.6</v>
      </c>
      <c r="D185" s="82">
        <v>0.2</v>
      </c>
      <c r="E185" s="83">
        <v>10.199999999999999</v>
      </c>
      <c r="F185" s="82">
        <v>50</v>
      </c>
      <c r="G185" s="82">
        <v>20</v>
      </c>
      <c r="H185" s="82">
        <v>1.6</v>
      </c>
      <c r="I185" s="82">
        <v>0.2</v>
      </c>
      <c r="J185" s="83">
        <v>10.199999999999999</v>
      </c>
      <c r="K185" s="82">
        <v>50</v>
      </c>
      <c r="L185" s="82" t="s">
        <v>43</v>
      </c>
      <c r="M185" s="78" t="s">
        <v>46</v>
      </c>
    </row>
    <row r="186" spans="1:13" x14ac:dyDescent="0.25">
      <c r="A186" s="87" t="s">
        <v>25</v>
      </c>
      <c r="B186" s="74"/>
      <c r="C186" s="88">
        <f>SUM(C182:C185)</f>
        <v>18.21</v>
      </c>
      <c r="D186" s="88">
        <f>SUM(D182:D185)</f>
        <v>17.759999999999998</v>
      </c>
      <c r="E186" s="89">
        <f>SUM(E182:E185)</f>
        <v>77.069999999999993</v>
      </c>
      <c r="F186" s="88">
        <f>SUM(F182:F185)</f>
        <v>548.62</v>
      </c>
      <c r="G186" s="90"/>
      <c r="H186" s="91">
        <f>SUM(H182:H185)</f>
        <v>18.7</v>
      </c>
      <c r="I186" s="91">
        <f>SUM(I182:I185)</f>
        <v>18.329999999999998</v>
      </c>
      <c r="J186" s="91">
        <f>SUM(J182:J185)</f>
        <v>78.52</v>
      </c>
      <c r="K186" s="91">
        <f>SUM(K182:K185)</f>
        <v>570.61</v>
      </c>
      <c r="L186" s="90"/>
      <c r="M186" s="55"/>
    </row>
    <row r="187" spans="1:13" x14ac:dyDescent="0.25">
      <c r="A187" s="325" t="s">
        <v>205</v>
      </c>
      <c r="B187" s="320"/>
      <c r="C187" s="321"/>
      <c r="D187" s="321"/>
      <c r="E187" s="321"/>
      <c r="F187" s="321"/>
      <c r="G187" s="320"/>
      <c r="H187" s="320"/>
      <c r="I187" s="320"/>
      <c r="J187" s="320"/>
      <c r="K187" s="320"/>
      <c r="L187" s="320"/>
      <c r="M187" s="328"/>
    </row>
    <row r="188" spans="1:13" ht="21.75" customHeight="1" x14ac:dyDescent="0.25">
      <c r="A188" s="55" t="s">
        <v>31</v>
      </c>
      <c r="B188" s="82">
        <v>90</v>
      </c>
      <c r="C188" s="82">
        <v>10.8</v>
      </c>
      <c r="D188" s="82">
        <v>19.8</v>
      </c>
      <c r="E188" s="82">
        <v>0</v>
      </c>
      <c r="F188" s="82">
        <v>221.4</v>
      </c>
      <c r="G188" s="82">
        <v>100</v>
      </c>
      <c r="H188" s="82">
        <v>12</v>
      </c>
      <c r="I188" s="82">
        <v>22</v>
      </c>
      <c r="J188" s="82">
        <v>0</v>
      </c>
      <c r="K188" s="82">
        <v>246</v>
      </c>
      <c r="L188" s="82" t="s">
        <v>32</v>
      </c>
      <c r="M188" s="78" t="s">
        <v>33</v>
      </c>
    </row>
    <row r="189" spans="1:13" ht="12" customHeight="1" x14ac:dyDescent="0.25">
      <c r="A189" s="78" t="s">
        <v>82</v>
      </c>
      <c r="B189" s="64">
        <v>150</v>
      </c>
      <c r="C189" s="102">
        <v>3.65</v>
      </c>
      <c r="D189" s="102">
        <v>5.37</v>
      </c>
      <c r="E189" s="103">
        <v>36.68</v>
      </c>
      <c r="F189" s="102">
        <v>209.7</v>
      </c>
      <c r="G189" s="104">
        <v>180</v>
      </c>
      <c r="H189" s="102">
        <v>4.38</v>
      </c>
      <c r="I189" s="102">
        <v>6.44</v>
      </c>
      <c r="J189" s="102">
        <v>44.02</v>
      </c>
      <c r="K189" s="102">
        <v>251.64</v>
      </c>
      <c r="L189" s="105" t="s">
        <v>83</v>
      </c>
      <c r="M189" s="81" t="s">
        <v>84</v>
      </c>
    </row>
    <row r="190" spans="1:13" ht="12.75" customHeight="1" x14ac:dyDescent="0.25">
      <c r="A190" s="78" t="s">
        <v>22</v>
      </c>
      <c r="B190" s="84" t="s">
        <v>23</v>
      </c>
      <c r="C190" s="84">
        <v>7.0000000000000007E-2</v>
      </c>
      <c r="D190" s="84">
        <v>0.02</v>
      </c>
      <c r="E190" s="93">
        <v>15</v>
      </c>
      <c r="F190" s="84">
        <v>60</v>
      </c>
      <c r="G190" s="84" t="s">
        <v>23</v>
      </c>
      <c r="H190" s="84">
        <v>7.0000000000000007E-2</v>
      </c>
      <c r="I190" s="84">
        <v>0.02</v>
      </c>
      <c r="J190" s="84">
        <v>15</v>
      </c>
      <c r="K190" s="84">
        <v>60</v>
      </c>
      <c r="L190" s="84">
        <v>685</v>
      </c>
      <c r="M190" s="94" t="s">
        <v>24</v>
      </c>
    </row>
    <row r="191" spans="1:13" x14ac:dyDescent="0.25">
      <c r="A191" s="86" t="s">
        <v>42</v>
      </c>
      <c r="B191" s="74">
        <v>20</v>
      </c>
      <c r="C191" s="82">
        <v>1.3</v>
      </c>
      <c r="D191" s="82">
        <v>0.2</v>
      </c>
      <c r="E191" s="83">
        <v>8.6</v>
      </c>
      <c r="F191" s="82">
        <v>43</v>
      </c>
      <c r="G191" s="74">
        <v>20</v>
      </c>
      <c r="H191" s="82">
        <v>1.3</v>
      </c>
      <c r="I191" s="82">
        <v>0.2</v>
      </c>
      <c r="J191" s="82">
        <v>8.6</v>
      </c>
      <c r="K191" s="82">
        <v>43</v>
      </c>
      <c r="L191" s="74" t="s">
        <v>43</v>
      </c>
      <c r="M191" s="55" t="s">
        <v>44</v>
      </c>
    </row>
    <row r="192" spans="1:13" x14ac:dyDescent="0.25">
      <c r="A192" s="87" t="s">
        <v>25</v>
      </c>
      <c r="B192" s="74"/>
      <c r="C192" s="101">
        <f>SUM(C188:C191)</f>
        <v>15.820000000000002</v>
      </c>
      <c r="D192" s="101">
        <f t="shared" ref="D192:F192" si="38">SUM(D188:D191)</f>
        <v>25.39</v>
      </c>
      <c r="E192" s="101">
        <f t="shared" si="38"/>
        <v>60.28</v>
      </c>
      <c r="F192" s="101">
        <f t="shared" si="38"/>
        <v>534.1</v>
      </c>
      <c r="G192" s="101"/>
      <c r="H192" s="101">
        <f t="shared" ref="H192:K192" si="39">SUM(H188:H191)</f>
        <v>17.75</v>
      </c>
      <c r="I192" s="101">
        <f t="shared" si="39"/>
        <v>28.66</v>
      </c>
      <c r="J192" s="101">
        <f t="shared" si="39"/>
        <v>67.62</v>
      </c>
      <c r="K192" s="101">
        <f t="shared" si="39"/>
        <v>600.64</v>
      </c>
      <c r="L192" s="106"/>
      <c r="M192" s="55"/>
    </row>
    <row r="193" spans="1:13" s="69" customFormat="1" x14ac:dyDescent="0.25">
      <c r="A193" s="87" t="s">
        <v>47</v>
      </c>
      <c r="B193" s="90"/>
      <c r="C193" s="91">
        <f>SUM(C186,C192)</f>
        <v>34.03</v>
      </c>
      <c r="D193" s="91">
        <f t="shared" ref="D193:F193" si="40">SUM(D186,D192)</f>
        <v>43.15</v>
      </c>
      <c r="E193" s="91">
        <f t="shared" si="40"/>
        <v>137.35</v>
      </c>
      <c r="F193" s="91">
        <f t="shared" si="40"/>
        <v>1082.72</v>
      </c>
      <c r="G193" s="91"/>
      <c r="H193" s="91">
        <f t="shared" ref="H193:K193" si="41">SUM(H186,H192)</f>
        <v>36.450000000000003</v>
      </c>
      <c r="I193" s="91">
        <f t="shared" si="41"/>
        <v>46.989999999999995</v>
      </c>
      <c r="J193" s="91">
        <f t="shared" si="41"/>
        <v>146.13999999999999</v>
      </c>
      <c r="K193" s="91">
        <f t="shared" si="41"/>
        <v>1171.25</v>
      </c>
      <c r="L193" s="90"/>
      <c r="M193" s="55"/>
    </row>
  </sheetData>
  <mergeCells count="98">
    <mergeCell ref="A181:M181"/>
    <mergeCell ref="A187:M187"/>
    <mergeCell ref="A165:M165"/>
    <mergeCell ref="A171:M171"/>
    <mergeCell ref="A178:M178"/>
    <mergeCell ref="A179:A180"/>
    <mergeCell ref="B179:F179"/>
    <mergeCell ref="G179:K179"/>
    <mergeCell ref="L179:L180"/>
    <mergeCell ref="M179:M180"/>
    <mergeCell ref="A149:M149"/>
    <mergeCell ref="A155:M155"/>
    <mergeCell ref="A162:M162"/>
    <mergeCell ref="A163:A164"/>
    <mergeCell ref="B163:F163"/>
    <mergeCell ref="G163:K163"/>
    <mergeCell ref="L163:L164"/>
    <mergeCell ref="M163:M164"/>
    <mergeCell ref="A133:M133"/>
    <mergeCell ref="A139:M139"/>
    <mergeCell ref="A146:M146"/>
    <mergeCell ref="A147:A148"/>
    <mergeCell ref="B147:F147"/>
    <mergeCell ref="G147:K147"/>
    <mergeCell ref="L147:L148"/>
    <mergeCell ref="M147:M148"/>
    <mergeCell ref="A117:M117"/>
    <mergeCell ref="A123:M123"/>
    <mergeCell ref="A130:M130"/>
    <mergeCell ref="A131:A132"/>
    <mergeCell ref="B131:F131"/>
    <mergeCell ref="G131:K131"/>
    <mergeCell ref="L131:L132"/>
    <mergeCell ref="M131:M132"/>
    <mergeCell ref="A102:M102"/>
    <mergeCell ref="A108:M108"/>
    <mergeCell ref="A114:M114"/>
    <mergeCell ref="A115:A116"/>
    <mergeCell ref="B115:F115"/>
    <mergeCell ref="G115:K115"/>
    <mergeCell ref="L115:L116"/>
    <mergeCell ref="M115:M116"/>
    <mergeCell ref="A85:M85"/>
    <mergeCell ref="A91:M91"/>
    <mergeCell ref="A98:M98"/>
    <mergeCell ref="A99:M99"/>
    <mergeCell ref="A100:A101"/>
    <mergeCell ref="B100:F100"/>
    <mergeCell ref="G100:K100"/>
    <mergeCell ref="L100:L101"/>
    <mergeCell ref="M100:M101"/>
    <mergeCell ref="A69:M69"/>
    <mergeCell ref="A75:M75"/>
    <mergeCell ref="A82:M82"/>
    <mergeCell ref="A83:A84"/>
    <mergeCell ref="B83:F83"/>
    <mergeCell ref="G83:K83"/>
    <mergeCell ref="L83:L84"/>
    <mergeCell ref="M83:M84"/>
    <mergeCell ref="A53:M53"/>
    <mergeCell ref="A59:M59"/>
    <mergeCell ref="A66:M66"/>
    <mergeCell ref="A67:A68"/>
    <mergeCell ref="B67:F67"/>
    <mergeCell ref="G67:K67"/>
    <mergeCell ref="L67:L68"/>
    <mergeCell ref="M67:M68"/>
    <mergeCell ref="A37:M37"/>
    <mergeCell ref="A43:M43"/>
    <mergeCell ref="A50:M50"/>
    <mergeCell ref="A51:A52"/>
    <mergeCell ref="B51:F51"/>
    <mergeCell ref="G51:K51"/>
    <mergeCell ref="L51:L52"/>
    <mergeCell ref="M51:M52"/>
    <mergeCell ref="A21:M21"/>
    <mergeCell ref="A27:M27"/>
    <mergeCell ref="A34:M34"/>
    <mergeCell ref="A35:A36"/>
    <mergeCell ref="B35:F35"/>
    <mergeCell ref="G35:K35"/>
    <mergeCell ref="L35:L36"/>
    <mergeCell ref="M35:M36"/>
    <mergeCell ref="A5:M5"/>
    <mergeCell ref="A11:M11"/>
    <mergeCell ref="A18:M18"/>
    <mergeCell ref="A19:A20"/>
    <mergeCell ref="B19:F19"/>
    <mergeCell ref="G19:K19"/>
    <mergeCell ref="L19:L20"/>
    <mergeCell ref="M19:M20"/>
    <mergeCell ref="A1:M1"/>
    <mergeCell ref="A2:M2"/>
    <mergeCell ref="A3:A4"/>
    <mergeCell ref="B3:F3"/>
    <mergeCell ref="G3:K3"/>
    <mergeCell ref="L3:L4"/>
    <mergeCell ref="M3:M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D809-F333-434B-85A7-21FF005B1260}">
  <dimension ref="A1:M352"/>
  <sheetViews>
    <sheetView tabSelected="1" zoomScale="120" zoomScaleNormal="120" workbookViewId="0">
      <selection activeCell="M327" sqref="M327:M328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1" customWidth="1"/>
    <col min="5" max="5" width="8.5703125" style="1" customWidth="1"/>
    <col min="6" max="6" width="7.5703125" style="1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ht="15" x14ac:dyDescent="0.25">
      <c r="A1" s="357" t="s">
        <v>0</v>
      </c>
      <c r="B1" s="358"/>
      <c r="C1" s="358"/>
      <c r="D1" s="358"/>
      <c r="E1" s="358"/>
      <c r="F1" s="358"/>
      <c r="G1" s="358"/>
      <c r="H1" s="359"/>
    </row>
    <row r="2" spans="1:8" x14ac:dyDescent="0.25">
      <c r="A2" s="302" t="s">
        <v>1</v>
      </c>
      <c r="B2" s="303"/>
      <c r="C2" s="303"/>
      <c r="D2" s="303"/>
      <c r="E2" s="303"/>
      <c r="F2" s="303"/>
      <c r="G2" s="303"/>
      <c r="H2" s="304"/>
    </row>
    <row r="3" spans="1:8" x14ac:dyDescent="0.25">
      <c r="A3" s="305" t="s">
        <v>2</v>
      </c>
      <c r="B3" s="302"/>
      <c r="C3" s="303"/>
      <c r="D3" s="303"/>
      <c r="E3" s="303"/>
      <c r="F3" s="304"/>
      <c r="G3" s="307" t="s">
        <v>4</v>
      </c>
      <c r="H3" s="307" t="s">
        <v>5</v>
      </c>
    </row>
    <row r="4" spans="1:8" ht="26.25" customHeight="1" x14ac:dyDescent="0.25">
      <c r="A4" s="306"/>
      <c r="B4" s="2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08"/>
      <c r="H4" s="308"/>
    </row>
    <row r="5" spans="1:8" ht="14.25" customHeight="1" x14ac:dyDescent="0.25">
      <c r="A5" s="309" t="s">
        <v>220</v>
      </c>
      <c r="B5" s="310"/>
      <c r="C5" s="311"/>
      <c r="D5" s="311"/>
      <c r="E5" s="311"/>
      <c r="F5" s="311"/>
      <c r="G5" s="310"/>
      <c r="H5" s="312"/>
    </row>
    <row r="6" spans="1:8" s="50" customFormat="1" ht="23.25" customHeight="1" x14ac:dyDescent="0.2">
      <c r="A6" s="47" t="s">
        <v>12</v>
      </c>
      <c r="B6" s="29" t="s">
        <v>13</v>
      </c>
      <c r="C6" s="7">
        <v>5.96</v>
      </c>
      <c r="D6" s="7">
        <v>7.25</v>
      </c>
      <c r="E6" s="7">
        <v>42.89</v>
      </c>
      <c r="F6" s="7">
        <v>261</v>
      </c>
      <c r="G6" s="28" t="s">
        <v>14</v>
      </c>
      <c r="H6" s="8" t="s">
        <v>15</v>
      </c>
    </row>
    <row r="7" spans="1:8" ht="15" customHeight="1" x14ac:dyDescent="0.25">
      <c r="A7" s="51" t="s">
        <v>16</v>
      </c>
      <c r="B7" s="39">
        <v>20</v>
      </c>
      <c r="C7" s="52">
        <v>4.6399999999999997</v>
      </c>
      <c r="D7" s="39">
        <v>5.9</v>
      </c>
      <c r="E7" s="39">
        <v>0</v>
      </c>
      <c r="F7" s="39">
        <v>72</v>
      </c>
      <c r="G7" s="37" t="s">
        <v>17</v>
      </c>
      <c r="H7" s="51" t="s">
        <v>18</v>
      </c>
    </row>
    <row r="8" spans="1:8" x14ac:dyDescent="0.25">
      <c r="A8" s="14" t="s">
        <v>45</v>
      </c>
      <c r="B8" s="15">
        <v>20</v>
      </c>
      <c r="C8" s="15">
        <v>1.6</v>
      </c>
      <c r="D8" s="15">
        <v>0.2</v>
      </c>
      <c r="E8" s="53">
        <v>10.199999999999999</v>
      </c>
      <c r="F8" s="15">
        <v>50</v>
      </c>
      <c r="G8" s="15" t="s">
        <v>43</v>
      </c>
      <c r="H8" s="8" t="s">
        <v>46</v>
      </c>
    </row>
    <row r="9" spans="1:8" ht="15" customHeight="1" x14ac:dyDescent="0.25">
      <c r="A9" s="8" t="s">
        <v>22</v>
      </c>
      <c r="B9" s="12" t="s">
        <v>23</v>
      </c>
      <c r="C9" s="12">
        <v>7.0000000000000007E-2</v>
      </c>
      <c r="D9" s="12">
        <v>0.02</v>
      </c>
      <c r="E9" s="12">
        <v>15</v>
      </c>
      <c r="F9" s="12">
        <v>60</v>
      </c>
      <c r="G9" s="12">
        <v>685</v>
      </c>
      <c r="H9" s="34" t="s">
        <v>24</v>
      </c>
    </row>
    <row r="10" spans="1:8" x14ac:dyDescent="0.25">
      <c r="A10" s="16" t="s">
        <v>25</v>
      </c>
      <c r="B10" s="17"/>
      <c r="C10" s="18">
        <f>SUM(C6:C9)</f>
        <v>12.27</v>
      </c>
      <c r="D10" s="18">
        <f t="shared" ref="D10:F10" si="0">SUM(D6:D9)</f>
        <v>13.37</v>
      </c>
      <c r="E10" s="18">
        <f t="shared" si="0"/>
        <v>68.09</v>
      </c>
      <c r="F10" s="18">
        <f t="shared" si="0"/>
        <v>443</v>
      </c>
      <c r="G10" s="17"/>
      <c r="H10" s="4"/>
    </row>
    <row r="11" spans="1:8" x14ac:dyDescent="0.25">
      <c r="A11" s="309" t="s">
        <v>221</v>
      </c>
      <c r="B11" s="310"/>
      <c r="C11" s="310"/>
      <c r="D11" s="310"/>
      <c r="E11" s="310"/>
      <c r="F11" s="310"/>
      <c r="G11" s="310"/>
      <c r="H11" s="312"/>
    </row>
    <row r="12" spans="1:8" x14ac:dyDescent="0.25">
      <c r="A12" s="8" t="s">
        <v>166</v>
      </c>
      <c r="B12" s="5">
        <v>100</v>
      </c>
      <c r="C12" s="7">
        <v>9.77</v>
      </c>
      <c r="D12" s="7">
        <v>11.6</v>
      </c>
      <c r="E12" s="7">
        <v>29.23</v>
      </c>
      <c r="F12" s="7">
        <v>264.02</v>
      </c>
      <c r="G12" s="15" t="s">
        <v>167</v>
      </c>
      <c r="H12" s="8" t="s">
        <v>168</v>
      </c>
    </row>
    <row r="13" spans="1:8" ht="15" customHeight="1" x14ac:dyDescent="0.25">
      <c r="A13" s="23" t="s">
        <v>54</v>
      </c>
      <c r="B13" s="7" t="s">
        <v>55</v>
      </c>
      <c r="C13" s="15">
        <v>0.13</v>
      </c>
      <c r="D13" s="15">
        <v>0.02</v>
      </c>
      <c r="E13" s="15">
        <v>15.2</v>
      </c>
      <c r="F13" s="15">
        <v>62</v>
      </c>
      <c r="G13" s="12">
        <v>686</v>
      </c>
      <c r="H13" s="47" t="s">
        <v>56</v>
      </c>
    </row>
    <row r="14" spans="1:8" x14ac:dyDescent="0.25">
      <c r="A14" s="16" t="s">
        <v>25</v>
      </c>
      <c r="B14" s="17"/>
      <c r="C14" s="18">
        <f>SUM(C12:C13)</f>
        <v>9.9</v>
      </c>
      <c r="D14" s="18">
        <f t="shared" ref="D14:F14" si="1">SUM(D12:D13)</f>
        <v>11.62</v>
      </c>
      <c r="E14" s="18">
        <f t="shared" si="1"/>
        <v>44.43</v>
      </c>
      <c r="F14" s="18">
        <f t="shared" si="1"/>
        <v>326.02</v>
      </c>
      <c r="G14" s="17"/>
      <c r="H14" s="4"/>
    </row>
    <row r="15" spans="1:8" ht="13.5" customHeight="1" x14ac:dyDescent="0.25">
      <c r="A15" s="309" t="s">
        <v>222</v>
      </c>
      <c r="B15" s="310"/>
      <c r="C15" s="311"/>
      <c r="D15" s="311"/>
      <c r="E15" s="311"/>
      <c r="F15" s="311"/>
      <c r="G15" s="310"/>
      <c r="H15" s="312"/>
    </row>
    <row r="16" spans="1:8" ht="14.25" customHeight="1" x14ac:dyDescent="0.25">
      <c r="A16" s="4" t="s">
        <v>27</v>
      </c>
      <c r="B16" s="5" t="s">
        <v>28</v>
      </c>
      <c r="C16" s="6">
        <v>1.6</v>
      </c>
      <c r="D16" s="6">
        <v>5.3</v>
      </c>
      <c r="E16" s="6">
        <v>8.4</v>
      </c>
      <c r="F16" s="6">
        <v>87.5</v>
      </c>
      <c r="G16" s="7" t="s">
        <v>29</v>
      </c>
      <c r="H16" s="8" t="s">
        <v>30</v>
      </c>
    </row>
    <row r="17" spans="1:13" x14ac:dyDescent="0.25">
      <c r="A17" s="4" t="s">
        <v>34</v>
      </c>
      <c r="B17" s="15">
        <v>150</v>
      </c>
      <c r="C17" s="15">
        <v>5.52</v>
      </c>
      <c r="D17" s="15">
        <v>4.51</v>
      </c>
      <c r="E17" s="15">
        <v>26.45</v>
      </c>
      <c r="F17" s="15">
        <v>168.45</v>
      </c>
      <c r="G17" s="10" t="s">
        <v>35</v>
      </c>
      <c r="H17" s="4" t="s">
        <v>36</v>
      </c>
    </row>
    <row r="18" spans="1:13" ht="12" customHeight="1" x14ac:dyDescent="0.25">
      <c r="A18" s="4" t="s">
        <v>39</v>
      </c>
      <c r="B18" s="12">
        <v>200</v>
      </c>
      <c r="C18" s="13">
        <v>0.15</v>
      </c>
      <c r="D18" s="13">
        <v>0.06</v>
      </c>
      <c r="E18" s="13">
        <v>20.65</v>
      </c>
      <c r="F18" s="13">
        <v>82.9</v>
      </c>
      <c r="G18" s="7" t="s">
        <v>40</v>
      </c>
      <c r="H18" s="8" t="s">
        <v>41</v>
      </c>
    </row>
    <row r="19" spans="1:13" ht="12.6" customHeight="1" x14ac:dyDescent="0.25">
      <c r="A19" s="14" t="s">
        <v>42</v>
      </c>
      <c r="B19" s="7">
        <v>40</v>
      </c>
      <c r="C19" s="15">
        <v>2.6</v>
      </c>
      <c r="D19" s="15">
        <v>0.4</v>
      </c>
      <c r="E19" s="15">
        <v>17.2</v>
      </c>
      <c r="F19" s="15">
        <v>85</v>
      </c>
      <c r="G19" s="7" t="s">
        <v>43</v>
      </c>
      <c r="H19" s="4" t="s">
        <v>44</v>
      </c>
    </row>
    <row r="20" spans="1:13" s="20" customFormat="1" x14ac:dyDescent="0.25">
      <c r="A20" s="16" t="s">
        <v>25</v>
      </c>
      <c r="B20" s="17"/>
      <c r="C20" s="18">
        <f>SUM(C16:C19)</f>
        <v>9.8699999999999992</v>
      </c>
      <c r="D20" s="18">
        <f>SUM(D16:D19)</f>
        <v>10.27</v>
      </c>
      <c r="E20" s="18">
        <f>SUM(E16:E19)</f>
        <v>72.7</v>
      </c>
      <c r="F20" s="18">
        <f>SUM(F16:F19)</f>
        <v>423.85</v>
      </c>
      <c r="G20" s="17"/>
      <c r="H20" s="19"/>
    </row>
    <row r="21" spans="1:13" s="20" customFormat="1" x14ac:dyDescent="0.25">
      <c r="A21" s="309" t="s">
        <v>223</v>
      </c>
      <c r="B21" s="310"/>
      <c r="C21" s="311"/>
      <c r="D21" s="311"/>
      <c r="E21" s="311"/>
      <c r="F21" s="311"/>
      <c r="G21" s="310"/>
      <c r="H21" s="312"/>
    </row>
    <row r="22" spans="1:13" ht="14.25" customHeight="1" x14ac:dyDescent="0.25">
      <c r="A22" s="4" t="s">
        <v>27</v>
      </c>
      <c r="B22" s="5" t="s">
        <v>28</v>
      </c>
      <c r="C22" s="6">
        <v>1.6</v>
      </c>
      <c r="D22" s="6">
        <v>5.3</v>
      </c>
      <c r="E22" s="6">
        <v>8.4</v>
      </c>
      <c r="F22" s="6">
        <v>87.5</v>
      </c>
      <c r="G22" s="7" t="s">
        <v>29</v>
      </c>
      <c r="H22" s="8" t="s">
        <v>30</v>
      </c>
    </row>
    <row r="23" spans="1:13" ht="12.75" customHeight="1" x14ac:dyDescent="0.2">
      <c r="A23" s="8" t="s">
        <v>166</v>
      </c>
      <c r="B23" s="9">
        <v>60</v>
      </c>
      <c r="C23" s="7">
        <v>5.86</v>
      </c>
      <c r="D23" s="7">
        <v>6.96</v>
      </c>
      <c r="E23" s="7">
        <v>17.54</v>
      </c>
      <c r="F23" s="7">
        <v>158.41</v>
      </c>
      <c r="G23" s="10" t="s">
        <v>167</v>
      </c>
      <c r="H23" s="54" t="s">
        <v>168</v>
      </c>
    </row>
    <row r="24" spans="1:13" ht="15" customHeight="1" x14ac:dyDescent="0.25">
      <c r="A24" s="8" t="s">
        <v>22</v>
      </c>
      <c r="B24" s="12" t="s">
        <v>23</v>
      </c>
      <c r="C24" s="12">
        <v>7.0000000000000007E-2</v>
      </c>
      <c r="D24" s="12">
        <v>0.02</v>
      </c>
      <c r="E24" s="12">
        <v>15</v>
      </c>
      <c r="F24" s="12">
        <v>60</v>
      </c>
      <c r="G24" s="12">
        <v>685</v>
      </c>
      <c r="H24" s="34" t="s">
        <v>24</v>
      </c>
    </row>
    <row r="25" spans="1:13" x14ac:dyDescent="0.25">
      <c r="A25" s="14" t="s">
        <v>42</v>
      </c>
      <c r="B25" s="7">
        <v>20</v>
      </c>
      <c r="C25" s="15">
        <v>1.3</v>
      </c>
      <c r="D25" s="15">
        <v>0.2</v>
      </c>
      <c r="E25" s="15">
        <v>8.6</v>
      </c>
      <c r="F25" s="15">
        <v>43</v>
      </c>
      <c r="G25" s="7" t="s">
        <v>43</v>
      </c>
      <c r="H25" s="55" t="s">
        <v>44</v>
      </c>
    </row>
    <row r="26" spans="1:13" s="20" customFormat="1" x14ac:dyDescent="0.25">
      <c r="A26" s="16" t="s">
        <v>25</v>
      </c>
      <c r="B26" s="17"/>
      <c r="C26" s="18">
        <f>SUM(C22:C25)</f>
        <v>8.8300000000000018</v>
      </c>
      <c r="D26" s="18">
        <f>SUM(D22:D25)</f>
        <v>12.479999999999999</v>
      </c>
      <c r="E26" s="18">
        <f>SUM(E22:E25)</f>
        <v>49.54</v>
      </c>
      <c r="F26" s="18">
        <f>SUM(F22:F25)</f>
        <v>348.90999999999997</v>
      </c>
      <c r="G26" s="17"/>
      <c r="H26" s="19"/>
    </row>
    <row r="27" spans="1:13" s="20" customFormat="1" x14ac:dyDescent="0.25">
      <c r="A27" s="309" t="s">
        <v>224</v>
      </c>
      <c r="B27" s="310"/>
      <c r="C27" s="311"/>
      <c r="D27" s="311"/>
      <c r="E27" s="311"/>
      <c r="F27" s="311"/>
      <c r="G27" s="310"/>
      <c r="H27" s="312"/>
    </row>
    <row r="28" spans="1:13" x14ac:dyDescent="0.25">
      <c r="A28" s="8" t="s">
        <v>166</v>
      </c>
      <c r="B28" s="5">
        <v>100</v>
      </c>
      <c r="C28" s="7">
        <v>9.77</v>
      </c>
      <c r="D28" s="7">
        <v>11.6</v>
      </c>
      <c r="E28" s="7">
        <v>29.23</v>
      </c>
      <c r="F28" s="7">
        <v>264.02</v>
      </c>
      <c r="G28" s="15" t="s">
        <v>167</v>
      </c>
      <c r="H28" s="8" t="s">
        <v>168</v>
      </c>
    </row>
    <row r="29" spans="1:13" ht="12" customHeight="1" x14ac:dyDescent="0.25">
      <c r="A29" s="4" t="s">
        <v>39</v>
      </c>
      <c r="B29" s="12">
        <v>200</v>
      </c>
      <c r="C29" s="13">
        <v>0.15</v>
      </c>
      <c r="D29" s="13">
        <v>0.06</v>
      </c>
      <c r="E29" s="13">
        <v>20.65</v>
      </c>
      <c r="F29" s="13">
        <v>82.9</v>
      </c>
      <c r="G29" s="7" t="s">
        <v>40</v>
      </c>
      <c r="H29" s="8" t="s">
        <v>41</v>
      </c>
    </row>
    <row r="30" spans="1:13" s="20" customFormat="1" x14ac:dyDescent="0.25">
      <c r="A30" s="16" t="s">
        <v>25</v>
      </c>
      <c r="B30" s="17"/>
      <c r="C30" s="18">
        <f>SUM(C28:C29)</f>
        <v>9.92</v>
      </c>
      <c r="D30" s="18">
        <f t="shared" ref="D30:F30" si="2">SUM(D28:D29)</f>
        <v>11.66</v>
      </c>
      <c r="E30" s="18">
        <f t="shared" si="2"/>
        <v>49.879999999999995</v>
      </c>
      <c r="F30" s="18">
        <f t="shared" si="2"/>
        <v>346.91999999999996</v>
      </c>
      <c r="G30" s="17"/>
      <c r="H30" s="19"/>
    </row>
    <row r="31" spans="1:13" ht="13.5" customHeight="1" x14ac:dyDescent="0.25">
      <c r="A31" s="302" t="s">
        <v>48</v>
      </c>
      <c r="B31" s="303"/>
      <c r="C31" s="303"/>
      <c r="D31" s="303"/>
      <c r="E31" s="303"/>
      <c r="F31" s="303"/>
      <c r="G31" s="303"/>
      <c r="H31" s="304"/>
      <c r="M31" s="21"/>
    </row>
    <row r="32" spans="1:13" x14ac:dyDescent="0.25">
      <c r="A32" s="305" t="s">
        <v>2</v>
      </c>
      <c r="B32" s="302"/>
      <c r="C32" s="303"/>
      <c r="D32" s="303"/>
      <c r="E32" s="303"/>
      <c r="F32" s="303"/>
      <c r="G32" s="307" t="s">
        <v>4</v>
      </c>
      <c r="H32" s="307" t="s">
        <v>5</v>
      </c>
    </row>
    <row r="33" spans="1:8" ht="22.5" customHeight="1" x14ac:dyDescent="0.25">
      <c r="A33" s="306"/>
      <c r="B33" s="2" t="s">
        <v>6</v>
      </c>
      <c r="C33" s="3" t="s">
        <v>7</v>
      </c>
      <c r="D33" s="3" t="s">
        <v>8</v>
      </c>
      <c r="E33" s="3" t="s">
        <v>9</v>
      </c>
      <c r="F33" s="3" t="s">
        <v>10</v>
      </c>
      <c r="G33" s="308"/>
      <c r="H33" s="308"/>
    </row>
    <row r="34" spans="1:8" ht="12.75" customHeight="1" x14ac:dyDescent="0.25">
      <c r="A34" s="309" t="s">
        <v>220</v>
      </c>
      <c r="B34" s="310"/>
      <c r="C34" s="311"/>
      <c r="D34" s="311"/>
      <c r="E34" s="311"/>
      <c r="F34" s="311"/>
      <c r="G34" s="310"/>
      <c r="H34" s="312"/>
    </row>
    <row r="35" spans="1:8" ht="12" customHeight="1" x14ac:dyDescent="0.25">
      <c r="A35" s="14" t="s">
        <v>52</v>
      </c>
      <c r="B35" s="29">
        <v>150</v>
      </c>
      <c r="C35" s="7">
        <v>2.86</v>
      </c>
      <c r="D35" s="7">
        <v>4.32</v>
      </c>
      <c r="E35" s="7">
        <v>23.02</v>
      </c>
      <c r="F35" s="7">
        <v>142.4</v>
      </c>
      <c r="G35" s="7">
        <v>310</v>
      </c>
      <c r="H35" s="8" t="s">
        <v>53</v>
      </c>
    </row>
    <row r="36" spans="1:8" x14ac:dyDescent="0.2">
      <c r="A36" s="14" t="s">
        <v>212</v>
      </c>
      <c r="B36" s="7">
        <v>60</v>
      </c>
      <c r="C36" s="7">
        <v>3.46</v>
      </c>
      <c r="D36" s="7">
        <v>1.49</v>
      </c>
      <c r="E36" s="7">
        <v>28.73</v>
      </c>
      <c r="F36" s="7">
        <v>141.6</v>
      </c>
      <c r="G36" s="7" t="s">
        <v>213</v>
      </c>
      <c r="H36" s="11" t="s">
        <v>186</v>
      </c>
    </row>
    <row r="37" spans="1:8" ht="15" customHeight="1" x14ac:dyDescent="0.25">
      <c r="A37" s="23" t="s">
        <v>54</v>
      </c>
      <c r="B37" s="7" t="s">
        <v>55</v>
      </c>
      <c r="C37" s="15">
        <v>0.13</v>
      </c>
      <c r="D37" s="15">
        <v>0.02</v>
      </c>
      <c r="E37" s="15">
        <v>15.2</v>
      </c>
      <c r="F37" s="15">
        <v>62</v>
      </c>
      <c r="G37" s="12">
        <v>686</v>
      </c>
      <c r="H37" s="47" t="s">
        <v>56</v>
      </c>
    </row>
    <row r="38" spans="1:8" s="20" customFormat="1" x14ac:dyDescent="0.25">
      <c r="A38" s="16" t="s">
        <v>25</v>
      </c>
      <c r="B38" s="17"/>
      <c r="C38" s="18">
        <f>SUM(C35:C37)</f>
        <v>6.45</v>
      </c>
      <c r="D38" s="18">
        <f>SUM(D35:D37)</f>
        <v>5.83</v>
      </c>
      <c r="E38" s="18">
        <f>SUM(E35:E37)</f>
        <v>66.95</v>
      </c>
      <c r="F38" s="18">
        <f>SUM(F35:F37)</f>
        <v>346</v>
      </c>
      <c r="G38" s="17"/>
      <c r="H38" s="19"/>
    </row>
    <row r="39" spans="1:8" s="20" customFormat="1" x14ac:dyDescent="0.25">
      <c r="A39" s="309" t="s">
        <v>221</v>
      </c>
      <c r="B39" s="310"/>
      <c r="C39" s="310"/>
      <c r="D39" s="310"/>
      <c r="E39" s="310"/>
      <c r="F39" s="310"/>
      <c r="G39" s="310"/>
      <c r="H39" s="312"/>
    </row>
    <row r="40" spans="1:8" s="20" customFormat="1" x14ac:dyDescent="0.25">
      <c r="A40" s="8" t="s">
        <v>126</v>
      </c>
      <c r="B40" s="5">
        <v>100</v>
      </c>
      <c r="C40" s="45">
        <v>12.78</v>
      </c>
      <c r="D40" s="45">
        <v>14.16</v>
      </c>
      <c r="E40" s="45">
        <v>37.659999999999997</v>
      </c>
      <c r="F40" s="45">
        <v>333</v>
      </c>
      <c r="G40" s="25" t="s">
        <v>146</v>
      </c>
      <c r="H40" s="8" t="s">
        <v>128</v>
      </c>
    </row>
    <row r="41" spans="1:8" ht="15" customHeight="1" x14ac:dyDescent="0.25">
      <c r="A41" s="8" t="s">
        <v>22</v>
      </c>
      <c r="B41" s="12" t="s">
        <v>23</v>
      </c>
      <c r="C41" s="12">
        <v>7.0000000000000007E-2</v>
      </c>
      <c r="D41" s="12">
        <v>0.02</v>
      </c>
      <c r="E41" s="12">
        <v>15</v>
      </c>
      <c r="F41" s="12">
        <v>60</v>
      </c>
      <c r="G41" s="12">
        <v>685</v>
      </c>
      <c r="H41" s="34" t="s">
        <v>24</v>
      </c>
    </row>
    <row r="42" spans="1:8" ht="15" customHeight="1" x14ac:dyDescent="0.2">
      <c r="A42" s="4" t="s">
        <v>169</v>
      </c>
      <c r="B42" s="29">
        <v>150</v>
      </c>
      <c r="C42" s="7">
        <v>0.6</v>
      </c>
      <c r="D42" s="7">
        <v>0.6</v>
      </c>
      <c r="E42" s="7">
        <v>14.7</v>
      </c>
      <c r="F42" s="7">
        <v>70.5</v>
      </c>
      <c r="G42" s="56">
        <v>338</v>
      </c>
      <c r="H42" s="11" t="s">
        <v>225</v>
      </c>
    </row>
    <row r="43" spans="1:8" s="20" customFormat="1" x14ac:dyDescent="0.25">
      <c r="A43" s="16" t="s">
        <v>25</v>
      </c>
      <c r="B43" s="17"/>
      <c r="C43" s="18">
        <f>SUM(C40:C42)</f>
        <v>13.45</v>
      </c>
      <c r="D43" s="18">
        <f>SUM(D40:D42)</f>
        <v>14.78</v>
      </c>
      <c r="E43" s="18">
        <f>SUM(E40:E42)</f>
        <v>67.36</v>
      </c>
      <c r="F43" s="18">
        <f>SUM(F40:F42)</f>
        <v>463.5</v>
      </c>
      <c r="G43" s="17"/>
      <c r="H43" s="19"/>
    </row>
    <row r="44" spans="1:8" s="20" customFormat="1" x14ac:dyDescent="0.25">
      <c r="A44" s="309" t="s">
        <v>222</v>
      </c>
      <c r="B44" s="310"/>
      <c r="C44" s="311"/>
      <c r="D44" s="311"/>
      <c r="E44" s="311"/>
      <c r="F44" s="311"/>
      <c r="G44" s="310"/>
      <c r="H44" s="312"/>
    </row>
    <row r="45" spans="1:8" ht="13.5" customHeight="1" x14ac:dyDescent="0.25">
      <c r="A45" s="4" t="s">
        <v>57</v>
      </c>
      <c r="B45" s="36" t="s">
        <v>58</v>
      </c>
      <c r="C45" s="37">
        <v>1.71</v>
      </c>
      <c r="D45" s="37">
        <v>5.19</v>
      </c>
      <c r="E45" s="37">
        <v>6.89</v>
      </c>
      <c r="F45" s="37">
        <v>81.27</v>
      </c>
      <c r="G45" s="7" t="s">
        <v>59</v>
      </c>
      <c r="H45" s="8" t="s">
        <v>60</v>
      </c>
    </row>
    <row r="46" spans="1:8" ht="12" customHeight="1" x14ac:dyDescent="0.25">
      <c r="A46" s="14" t="s">
        <v>64</v>
      </c>
      <c r="B46" s="29">
        <v>150</v>
      </c>
      <c r="C46" s="7">
        <v>8.6</v>
      </c>
      <c r="D46" s="7">
        <v>6.09</v>
      </c>
      <c r="E46" s="7">
        <v>38.64</v>
      </c>
      <c r="F46" s="7">
        <v>243.75</v>
      </c>
      <c r="G46" s="12" t="s">
        <v>65</v>
      </c>
      <c r="H46" s="30" t="s">
        <v>66</v>
      </c>
    </row>
    <row r="47" spans="1:8" ht="15" customHeight="1" x14ac:dyDescent="0.25">
      <c r="A47" s="8" t="s">
        <v>22</v>
      </c>
      <c r="B47" s="12" t="s">
        <v>23</v>
      </c>
      <c r="C47" s="12">
        <v>7.0000000000000007E-2</v>
      </c>
      <c r="D47" s="12">
        <v>0.02</v>
      </c>
      <c r="E47" s="12">
        <v>15</v>
      </c>
      <c r="F47" s="12">
        <v>60</v>
      </c>
      <c r="G47" s="12">
        <v>685</v>
      </c>
      <c r="H47" s="34" t="s">
        <v>24</v>
      </c>
    </row>
    <row r="48" spans="1:8" ht="12.6" customHeight="1" x14ac:dyDescent="0.25">
      <c r="A48" s="14" t="s">
        <v>42</v>
      </c>
      <c r="B48" s="7">
        <v>40</v>
      </c>
      <c r="C48" s="15">
        <v>2.6</v>
      </c>
      <c r="D48" s="15">
        <v>0.4</v>
      </c>
      <c r="E48" s="15">
        <v>17.2</v>
      </c>
      <c r="F48" s="15">
        <v>85</v>
      </c>
      <c r="G48" s="7" t="s">
        <v>43</v>
      </c>
      <c r="H48" s="4" t="s">
        <v>44</v>
      </c>
    </row>
    <row r="49" spans="1:8" s="20" customFormat="1" x14ac:dyDescent="0.25">
      <c r="A49" s="16" t="s">
        <v>25</v>
      </c>
      <c r="B49" s="17"/>
      <c r="C49" s="26">
        <f>SUM(C45:C48)</f>
        <v>12.979999999999999</v>
      </c>
      <c r="D49" s="26">
        <f>SUM(D45:D48)</f>
        <v>11.700000000000001</v>
      </c>
      <c r="E49" s="26">
        <f>SUM(E45:E48)</f>
        <v>77.73</v>
      </c>
      <c r="F49" s="26">
        <f>SUM(F45:F48)</f>
        <v>470.02</v>
      </c>
      <c r="G49" s="17"/>
      <c r="H49" s="19"/>
    </row>
    <row r="50" spans="1:8" s="20" customFormat="1" x14ac:dyDescent="0.25">
      <c r="A50" s="309" t="s">
        <v>223</v>
      </c>
      <c r="B50" s="310"/>
      <c r="C50" s="311"/>
      <c r="D50" s="311"/>
      <c r="E50" s="311"/>
      <c r="F50" s="311"/>
      <c r="G50" s="310"/>
      <c r="H50" s="312"/>
    </row>
    <row r="51" spans="1:8" ht="13.5" customHeight="1" x14ac:dyDescent="0.25">
      <c r="A51" s="4" t="s">
        <v>57</v>
      </c>
      <c r="B51" s="36" t="s">
        <v>58</v>
      </c>
      <c r="C51" s="7">
        <v>1.71</v>
      </c>
      <c r="D51" s="7">
        <v>5.19</v>
      </c>
      <c r="E51" s="7">
        <v>6.89</v>
      </c>
      <c r="F51" s="7">
        <v>81.27</v>
      </c>
      <c r="G51" s="7" t="s">
        <v>59</v>
      </c>
      <c r="H51" s="8" t="s">
        <v>60</v>
      </c>
    </row>
    <row r="52" spans="1:8" x14ac:dyDescent="0.25">
      <c r="A52" s="8" t="s">
        <v>126</v>
      </c>
      <c r="B52" s="5">
        <v>60</v>
      </c>
      <c r="C52" s="24">
        <v>7.65</v>
      </c>
      <c r="D52" s="24">
        <v>8.48</v>
      </c>
      <c r="E52" s="24">
        <v>22.58</v>
      </c>
      <c r="F52" s="24">
        <v>199.8</v>
      </c>
      <c r="G52" s="25" t="s">
        <v>127</v>
      </c>
      <c r="H52" s="4" t="s">
        <v>128</v>
      </c>
    </row>
    <row r="53" spans="1:8" ht="12" customHeight="1" x14ac:dyDescent="0.25">
      <c r="A53" s="23" t="s">
        <v>54</v>
      </c>
      <c r="B53" s="7" t="s">
        <v>55</v>
      </c>
      <c r="C53" s="15">
        <v>0.13</v>
      </c>
      <c r="D53" s="15">
        <v>0.02</v>
      </c>
      <c r="E53" s="15">
        <v>15.2</v>
      </c>
      <c r="F53" s="15">
        <v>62</v>
      </c>
      <c r="G53" s="12">
        <v>686</v>
      </c>
      <c r="H53" s="47" t="s">
        <v>56</v>
      </c>
    </row>
    <row r="54" spans="1:8" x14ac:dyDescent="0.25">
      <c r="A54" s="14" t="s">
        <v>42</v>
      </c>
      <c r="B54" s="7">
        <v>20</v>
      </c>
      <c r="C54" s="15">
        <v>1.3</v>
      </c>
      <c r="D54" s="15">
        <v>0.2</v>
      </c>
      <c r="E54" s="15">
        <v>8.6</v>
      </c>
      <c r="F54" s="15">
        <v>43</v>
      </c>
      <c r="G54" s="7" t="s">
        <v>43</v>
      </c>
      <c r="H54" s="55" t="s">
        <v>44</v>
      </c>
    </row>
    <row r="55" spans="1:8" s="20" customFormat="1" x14ac:dyDescent="0.25">
      <c r="A55" s="16" t="s">
        <v>25</v>
      </c>
      <c r="B55" s="17"/>
      <c r="C55" s="26">
        <f>SUM(C51:C54)</f>
        <v>10.790000000000001</v>
      </c>
      <c r="D55" s="26">
        <f>SUM(D51:D54)</f>
        <v>13.89</v>
      </c>
      <c r="E55" s="26">
        <f>SUM(E51:E54)</f>
        <v>53.27</v>
      </c>
      <c r="F55" s="26">
        <f>SUM(F51:F54)</f>
        <v>386.07</v>
      </c>
      <c r="G55" s="17"/>
      <c r="H55" s="19"/>
    </row>
    <row r="56" spans="1:8" s="20" customFormat="1" x14ac:dyDescent="0.25">
      <c r="A56" s="309" t="s">
        <v>224</v>
      </c>
      <c r="B56" s="310"/>
      <c r="C56" s="311"/>
      <c r="D56" s="311"/>
      <c r="E56" s="311"/>
      <c r="F56" s="311"/>
      <c r="G56" s="310"/>
      <c r="H56" s="312"/>
    </row>
    <row r="57" spans="1:8" s="20" customFormat="1" x14ac:dyDescent="0.25">
      <c r="A57" s="8" t="s">
        <v>126</v>
      </c>
      <c r="B57" s="5">
        <v>100</v>
      </c>
      <c r="C57" s="45">
        <v>12.78</v>
      </c>
      <c r="D57" s="45">
        <v>14.16</v>
      </c>
      <c r="E57" s="45">
        <v>37.659999999999997</v>
      </c>
      <c r="F57" s="45">
        <v>333</v>
      </c>
      <c r="G57" s="25" t="s">
        <v>146</v>
      </c>
      <c r="H57" s="8" t="s">
        <v>128</v>
      </c>
    </row>
    <row r="58" spans="1:8" ht="12.75" customHeight="1" x14ac:dyDescent="0.25">
      <c r="A58" s="14" t="s">
        <v>67</v>
      </c>
      <c r="B58" s="22">
        <v>200</v>
      </c>
      <c r="C58" s="13">
        <v>0.14000000000000001</v>
      </c>
      <c r="D58" s="13">
        <v>0.11</v>
      </c>
      <c r="E58" s="13">
        <v>21.52</v>
      </c>
      <c r="F58" s="13">
        <v>87.59</v>
      </c>
      <c r="G58" s="15" t="s">
        <v>68</v>
      </c>
      <c r="H58" s="23" t="s">
        <v>69</v>
      </c>
    </row>
    <row r="59" spans="1:8" ht="15" customHeight="1" x14ac:dyDescent="0.2">
      <c r="A59" s="4" t="s">
        <v>169</v>
      </c>
      <c r="B59" s="29">
        <v>150</v>
      </c>
      <c r="C59" s="7">
        <v>0.6</v>
      </c>
      <c r="D59" s="7">
        <v>0.6</v>
      </c>
      <c r="E59" s="7">
        <v>14.7</v>
      </c>
      <c r="F59" s="7">
        <v>70.5</v>
      </c>
      <c r="G59" s="56">
        <v>338</v>
      </c>
      <c r="H59" s="11" t="s">
        <v>225</v>
      </c>
    </row>
    <row r="60" spans="1:8" s="20" customFormat="1" x14ac:dyDescent="0.25">
      <c r="A60" s="16" t="s">
        <v>25</v>
      </c>
      <c r="B60" s="17"/>
      <c r="C60" s="26">
        <f>SUM(C56:C59)</f>
        <v>13.52</v>
      </c>
      <c r="D60" s="26">
        <f>SUM(D56:D59)</f>
        <v>14.87</v>
      </c>
      <c r="E60" s="26">
        <f>SUM(E56:E59)</f>
        <v>73.88</v>
      </c>
      <c r="F60" s="26">
        <f>SUM(F56:F59)</f>
        <v>491.09000000000003</v>
      </c>
      <c r="G60" s="17"/>
      <c r="H60" s="19"/>
    </row>
    <row r="61" spans="1:8" ht="14.25" customHeight="1" x14ac:dyDescent="0.25">
      <c r="A61" s="302" t="s">
        <v>70</v>
      </c>
      <c r="B61" s="303"/>
      <c r="C61" s="303"/>
      <c r="D61" s="303"/>
      <c r="E61" s="303"/>
      <c r="F61" s="303"/>
      <c r="G61" s="303"/>
      <c r="H61" s="304"/>
    </row>
    <row r="62" spans="1:8" x14ac:dyDescent="0.25">
      <c r="A62" s="305" t="s">
        <v>2</v>
      </c>
      <c r="B62" s="302"/>
      <c r="C62" s="303"/>
      <c r="D62" s="303"/>
      <c r="E62" s="303"/>
      <c r="F62" s="303"/>
      <c r="G62" s="307" t="s">
        <v>4</v>
      </c>
      <c r="H62" s="307" t="s">
        <v>5</v>
      </c>
    </row>
    <row r="63" spans="1:8" ht="24" customHeight="1" x14ac:dyDescent="0.25">
      <c r="A63" s="306"/>
      <c r="B63" s="2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08"/>
      <c r="H63" s="308"/>
    </row>
    <row r="64" spans="1:8" ht="12" customHeight="1" x14ac:dyDescent="0.25">
      <c r="A64" s="309" t="s">
        <v>220</v>
      </c>
      <c r="B64" s="310"/>
      <c r="C64" s="311"/>
      <c r="D64" s="311"/>
      <c r="E64" s="311"/>
      <c r="F64" s="311"/>
      <c r="G64" s="310"/>
      <c r="H64" s="312"/>
    </row>
    <row r="65" spans="1:12" ht="15.75" customHeight="1" x14ac:dyDescent="0.25">
      <c r="A65" s="4" t="s">
        <v>71</v>
      </c>
      <c r="B65" s="29">
        <v>180</v>
      </c>
      <c r="C65" s="7">
        <v>12.18</v>
      </c>
      <c r="D65" s="7">
        <v>14.33</v>
      </c>
      <c r="E65" s="7">
        <v>30.7</v>
      </c>
      <c r="F65" s="7">
        <v>300.95999999999998</v>
      </c>
      <c r="G65" s="46" t="s">
        <v>72</v>
      </c>
      <c r="H65" s="51" t="s">
        <v>73</v>
      </c>
    </row>
    <row r="66" spans="1:12" x14ac:dyDescent="0.25">
      <c r="A66" s="14" t="s">
        <v>45</v>
      </c>
      <c r="B66" s="15">
        <v>20</v>
      </c>
      <c r="C66" s="12">
        <v>1.6</v>
      </c>
      <c r="D66" s="12">
        <v>0.2</v>
      </c>
      <c r="E66" s="57">
        <v>10.199999999999999</v>
      </c>
      <c r="F66" s="12">
        <v>50</v>
      </c>
      <c r="G66" s="15" t="s">
        <v>43</v>
      </c>
      <c r="H66" s="8" t="s">
        <v>46</v>
      </c>
    </row>
    <row r="67" spans="1:12" ht="12.75" customHeight="1" x14ac:dyDescent="0.25">
      <c r="A67" s="8" t="s">
        <v>22</v>
      </c>
      <c r="B67" s="12" t="s">
        <v>23</v>
      </c>
      <c r="C67" s="12">
        <v>7.0000000000000007E-2</v>
      </c>
      <c r="D67" s="12">
        <v>0.02</v>
      </c>
      <c r="E67" s="12">
        <v>15</v>
      </c>
      <c r="F67" s="12">
        <v>60</v>
      </c>
      <c r="G67" s="12">
        <v>685</v>
      </c>
      <c r="H67" s="34" t="s">
        <v>24</v>
      </c>
      <c r="L67" s="1" t="s">
        <v>226</v>
      </c>
    </row>
    <row r="68" spans="1:12" x14ac:dyDescent="0.25">
      <c r="A68" s="16" t="s">
        <v>25</v>
      </c>
      <c r="B68" s="17"/>
      <c r="C68" s="18">
        <f>SUM(C65:C67)</f>
        <v>13.85</v>
      </c>
      <c r="D68" s="18">
        <f>SUM(D65:D67)</f>
        <v>14.549999999999999</v>
      </c>
      <c r="E68" s="18">
        <f>SUM(E65:E67)</f>
        <v>55.9</v>
      </c>
      <c r="F68" s="18">
        <f>SUM(F65:F67)</f>
        <v>410.96</v>
      </c>
      <c r="G68" s="17"/>
      <c r="H68" s="4"/>
    </row>
    <row r="69" spans="1:12" x14ac:dyDescent="0.25">
      <c r="A69" s="309" t="s">
        <v>221</v>
      </c>
      <c r="B69" s="310"/>
      <c r="C69" s="310"/>
      <c r="D69" s="310"/>
      <c r="E69" s="310"/>
      <c r="F69" s="310"/>
      <c r="G69" s="310"/>
      <c r="H69" s="312"/>
    </row>
    <row r="70" spans="1:12" x14ac:dyDescent="0.25">
      <c r="A70" s="4" t="s">
        <v>172</v>
      </c>
      <c r="B70" s="5">
        <v>80</v>
      </c>
      <c r="C70" s="58">
        <v>4.87</v>
      </c>
      <c r="D70" s="58">
        <v>14.76</v>
      </c>
      <c r="E70" s="58">
        <v>45.92</v>
      </c>
      <c r="F70" s="58">
        <v>336</v>
      </c>
      <c r="G70" s="10">
        <v>446</v>
      </c>
      <c r="H70" s="8" t="s">
        <v>173</v>
      </c>
    </row>
    <row r="71" spans="1:12" ht="12" customHeight="1" x14ac:dyDescent="0.25">
      <c r="A71" s="23" t="s">
        <v>54</v>
      </c>
      <c r="B71" s="7" t="s">
        <v>55</v>
      </c>
      <c r="C71" s="15">
        <v>0.13</v>
      </c>
      <c r="D71" s="15">
        <v>0.02</v>
      </c>
      <c r="E71" s="15">
        <v>15.2</v>
      </c>
      <c r="F71" s="15">
        <v>62</v>
      </c>
      <c r="G71" s="12">
        <v>686</v>
      </c>
      <c r="H71" s="47" t="s">
        <v>56</v>
      </c>
    </row>
    <row r="72" spans="1:12" x14ac:dyDescent="0.25">
      <c r="A72" s="16" t="s">
        <v>25</v>
      </c>
      <c r="B72" s="17"/>
      <c r="C72" s="18">
        <f>SUM(C69:C71)</f>
        <v>5</v>
      </c>
      <c r="D72" s="18">
        <f>SUM(D69:D71)</f>
        <v>14.78</v>
      </c>
      <c r="E72" s="18">
        <f>SUM(E69:E71)</f>
        <v>61.120000000000005</v>
      </c>
      <c r="F72" s="18">
        <f>SUM(F69:F71)</f>
        <v>398</v>
      </c>
      <c r="G72" s="17"/>
      <c r="H72" s="4"/>
    </row>
    <row r="73" spans="1:12" x14ac:dyDescent="0.25">
      <c r="A73" s="309" t="s">
        <v>222</v>
      </c>
      <c r="B73" s="310"/>
      <c r="C73" s="311"/>
      <c r="D73" s="311"/>
      <c r="E73" s="311"/>
      <c r="F73" s="311"/>
      <c r="G73" s="310"/>
      <c r="H73" s="312"/>
    </row>
    <row r="74" spans="1:12" ht="23.25" customHeight="1" x14ac:dyDescent="0.25">
      <c r="A74" s="14" t="s">
        <v>76</v>
      </c>
      <c r="B74" s="5" t="s">
        <v>28</v>
      </c>
      <c r="C74" s="7">
        <v>1.25</v>
      </c>
      <c r="D74" s="7">
        <v>5.4</v>
      </c>
      <c r="E74" s="7">
        <v>6.83</v>
      </c>
      <c r="F74" s="7">
        <v>80.22</v>
      </c>
      <c r="G74" s="7" t="s">
        <v>77</v>
      </c>
      <c r="H74" s="8" t="s">
        <v>78</v>
      </c>
    </row>
    <row r="75" spans="1:12" ht="11.25" customHeight="1" x14ac:dyDescent="0.25">
      <c r="A75" s="8" t="s">
        <v>82</v>
      </c>
      <c r="B75" s="5">
        <v>150</v>
      </c>
      <c r="C75" s="13">
        <v>3.65</v>
      </c>
      <c r="D75" s="13">
        <v>5.37</v>
      </c>
      <c r="E75" s="13">
        <v>36.68</v>
      </c>
      <c r="F75" s="13">
        <v>209.7</v>
      </c>
      <c r="G75" s="35" t="s">
        <v>83</v>
      </c>
      <c r="H75" s="23" t="s">
        <v>84</v>
      </c>
    </row>
    <row r="76" spans="1:12" ht="12.75" customHeight="1" x14ac:dyDescent="0.25">
      <c r="A76" s="8" t="s">
        <v>22</v>
      </c>
      <c r="B76" s="12" t="s">
        <v>23</v>
      </c>
      <c r="C76" s="12">
        <v>7.0000000000000007E-2</v>
      </c>
      <c r="D76" s="12">
        <v>0.02</v>
      </c>
      <c r="E76" s="12">
        <v>15</v>
      </c>
      <c r="F76" s="12">
        <v>60</v>
      </c>
      <c r="G76" s="12">
        <v>685</v>
      </c>
      <c r="H76" s="34" t="s">
        <v>24</v>
      </c>
      <c r="L76" s="1" t="s">
        <v>226</v>
      </c>
    </row>
    <row r="77" spans="1:12" ht="11.25" customHeight="1" x14ac:dyDescent="0.25">
      <c r="A77" s="14" t="s">
        <v>42</v>
      </c>
      <c r="B77" s="7">
        <v>40</v>
      </c>
      <c r="C77" s="15">
        <v>2.6</v>
      </c>
      <c r="D77" s="15">
        <v>0.4</v>
      </c>
      <c r="E77" s="15">
        <v>17.2</v>
      </c>
      <c r="F77" s="15">
        <v>85</v>
      </c>
      <c r="G77" s="7" t="s">
        <v>43</v>
      </c>
      <c r="H77" s="4" t="s">
        <v>44</v>
      </c>
    </row>
    <row r="78" spans="1:12" s="20" customFormat="1" x14ac:dyDescent="0.25">
      <c r="A78" s="16" t="s">
        <v>25</v>
      </c>
      <c r="B78" s="17"/>
      <c r="C78" s="26">
        <f>SUM(C74:C77)</f>
        <v>7.57</v>
      </c>
      <c r="D78" s="26">
        <f>SUM(D74:D77)</f>
        <v>11.19</v>
      </c>
      <c r="E78" s="26">
        <f>SUM(E74:E77)</f>
        <v>75.709999999999994</v>
      </c>
      <c r="F78" s="26">
        <f>SUM(F74:F77)</f>
        <v>434.91999999999996</v>
      </c>
      <c r="G78" s="33"/>
      <c r="H78" s="19"/>
    </row>
    <row r="79" spans="1:12" s="20" customFormat="1" x14ac:dyDescent="0.25">
      <c r="A79" s="309" t="s">
        <v>223</v>
      </c>
      <c r="B79" s="310"/>
      <c r="C79" s="311"/>
      <c r="D79" s="311"/>
      <c r="E79" s="311"/>
      <c r="F79" s="311"/>
      <c r="G79" s="310"/>
      <c r="H79" s="312"/>
    </row>
    <row r="80" spans="1:12" ht="23.25" customHeight="1" x14ac:dyDescent="0.25">
      <c r="A80" s="14" t="s">
        <v>76</v>
      </c>
      <c r="B80" s="5" t="s">
        <v>28</v>
      </c>
      <c r="C80" s="7">
        <v>1.25</v>
      </c>
      <c r="D80" s="7">
        <v>5.4</v>
      </c>
      <c r="E80" s="7">
        <v>6.83</v>
      </c>
      <c r="F80" s="7">
        <v>80.22</v>
      </c>
      <c r="G80" s="7" t="s">
        <v>77</v>
      </c>
      <c r="H80" s="8" t="s">
        <v>78</v>
      </c>
    </row>
    <row r="81" spans="1:12" ht="13.5" customHeight="1" x14ac:dyDescent="0.2">
      <c r="A81" s="4" t="s">
        <v>172</v>
      </c>
      <c r="B81" s="7">
        <v>50</v>
      </c>
      <c r="C81" s="7">
        <v>3.05</v>
      </c>
      <c r="D81" s="7">
        <v>9.2200000000000006</v>
      </c>
      <c r="E81" s="7">
        <v>28.71</v>
      </c>
      <c r="F81" s="7">
        <v>210</v>
      </c>
      <c r="G81" s="7">
        <v>446</v>
      </c>
      <c r="H81" s="11" t="s">
        <v>173</v>
      </c>
    </row>
    <row r="82" spans="1:12" ht="12.75" customHeight="1" x14ac:dyDescent="0.25">
      <c r="A82" s="8" t="s">
        <v>22</v>
      </c>
      <c r="B82" s="12" t="s">
        <v>23</v>
      </c>
      <c r="C82" s="12">
        <v>7.0000000000000007E-2</v>
      </c>
      <c r="D82" s="12">
        <v>0.02</v>
      </c>
      <c r="E82" s="12">
        <v>15</v>
      </c>
      <c r="F82" s="12">
        <v>60</v>
      </c>
      <c r="G82" s="12">
        <v>685</v>
      </c>
      <c r="H82" s="34" t="s">
        <v>24</v>
      </c>
      <c r="L82" s="1" t="s">
        <v>226</v>
      </c>
    </row>
    <row r="83" spans="1:12" x14ac:dyDescent="0.25">
      <c r="A83" s="14" t="s">
        <v>42</v>
      </c>
      <c r="B83" s="7">
        <v>20</v>
      </c>
      <c r="C83" s="15">
        <v>1.3</v>
      </c>
      <c r="D83" s="15">
        <v>0.2</v>
      </c>
      <c r="E83" s="15">
        <v>8.6</v>
      </c>
      <c r="F83" s="15">
        <v>43</v>
      </c>
      <c r="G83" s="7" t="s">
        <v>43</v>
      </c>
      <c r="H83" s="55" t="s">
        <v>44</v>
      </c>
    </row>
    <row r="84" spans="1:12" s="20" customFormat="1" x14ac:dyDescent="0.25">
      <c r="A84" s="16" t="s">
        <v>25</v>
      </c>
      <c r="B84" s="17"/>
      <c r="C84" s="26">
        <f>SUM(C80:C83)</f>
        <v>5.67</v>
      </c>
      <c r="D84" s="26">
        <f>SUM(D80:D83)</f>
        <v>14.84</v>
      </c>
      <c r="E84" s="26">
        <f>SUM(E80:E83)</f>
        <v>59.14</v>
      </c>
      <c r="F84" s="26">
        <f>SUM(F80:F83)</f>
        <v>393.22</v>
      </c>
      <c r="G84" s="33"/>
      <c r="H84" s="19"/>
    </row>
    <row r="85" spans="1:12" s="20" customFormat="1" x14ac:dyDescent="0.25">
      <c r="A85" s="309" t="s">
        <v>224</v>
      </c>
      <c r="B85" s="310"/>
      <c r="C85" s="311"/>
      <c r="D85" s="311"/>
      <c r="E85" s="311"/>
      <c r="F85" s="311"/>
      <c r="G85" s="310"/>
      <c r="H85" s="312"/>
    </row>
    <row r="86" spans="1:12" x14ac:dyDescent="0.25">
      <c r="A86" s="4" t="s">
        <v>172</v>
      </c>
      <c r="B86" s="5">
        <v>80</v>
      </c>
      <c r="C86" s="58">
        <v>4.87</v>
      </c>
      <c r="D86" s="58">
        <v>14.76</v>
      </c>
      <c r="E86" s="58">
        <v>45.92</v>
      </c>
      <c r="F86" s="58">
        <v>336</v>
      </c>
      <c r="G86" s="10">
        <v>446</v>
      </c>
      <c r="H86" s="8" t="s">
        <v>173</v>
      </c>
    </row>
    <row r="87" spans="1:12" ht="13.5" customHeight="1" x14ac:dyDescent="0.25">
      <c r="A87" s="27" t="s">
        <v>85</v>
      </c>
      <c r="B87" s="10">
        <v>200</v>
      </c>
      <c r="C87" s="24">
        <v>0.76</v>
      </c>
      <c r="D87" s="24">
        <v>0.04</v>
      </c>
      <c r="E87" s="24">
        <v>20.22</v>
      </c>
      <c r="F87" s="24">
        <v>85.51</v>
      </c>
      <c r="G87" s="7" t="s">
        <v>86</v>
      </c>
      <c r="H87" s="8" t="s">
        <v>87</v>
      </c>
    </row>
    <row r="88" spans="1:12" s="20" customFormat="1" x14ac:dyDescent="0.25">
      <c r="A88" s="16" t="s">
        <v>25</v>
      </c>
      <c r="B88" s="17"/>
      <c r="C88" s="26">
        <f>SUM(C86:C87)</f>
        <v>5.63</v>
      </c>
      <c r="D88" s="26">
        <f t="shared" ref="D88:F88" si="3">SUM(D86:D87)</f>
        <v>14.799999999999999</v>
      </c>
      <c r="E88" s="26">
        <f t="shared" si="3"/>
        <v>66.14</v>
      </c>
      <c r="F88" s="26">
        <f t="shared" si="3"/>
        <v>421.51</v>
      </c>
      <c r="G88" s="33"/>
      <c r="H88" s="19"/>
    </row>
    <row r="89" spans="1:12" x14ac:dyDescent="0.25">
      <c r="A89" s="302" t="s">
        <v>88</v>
      </c>
      <c r="B89" s="303"/>
      <c r="C89" s="303"/>
      <c r="D89" s="303"/>
      <c r="E89" s="303"/>
      <c r="F89" s="303"/>
      <c r="G89" s="303"/>
      <c r="H89" s="304"/>
    </row>
    <row r="90" spans="1:12" x14ac:dyDescent="0.25">
      <c r="A90" s="305" t="s">
        <v>2</v>
      </c>
      <c r="B90" s="302"/>
      <c r="C90" s="303"/>
      <c r="D90" s="303"/>
      <c r="E90" s="303"/>
      <c r="F90" s="303"/>
      <c r="G90" s="307" t="s">
        <v>4</v>
      </c>
      <c r="H90" s="307" t="s">
        <v>5</v>
      </c>
    </row>
    <row r="91" spans="1:12" ht="21" customHeight="1" x14ac:dyDescent="0.25">
      <c r="A91" s="306"/>
      <c r="B91" s="2" t="s">
        <v>6</v>
      </c>
      <c r="C91" s="3" t="s">
        <v>7</v>
      </c>
      <c r="D91" s="3" t="s">
        <v>8</v>
      </c>
      <c r="E91" s="3" t="s">
        <v>9</v>
      </c>
      <c r="F91" s="3" t="s">
        <v>10</v>
      </c>
      <c r="G91" s="308"/>
      <c r="H91" s="308"/>
    </row>
    <row r="92" spans="1:12" ht="12" customHeight="1" x14ac:dyDescent="0.25">
      <c r="A92" s="309" t="s">
        <v>220</v>
      </c>
      <c r="B92" s="310"/>
      <c r="C92" s="311"/>
      <c r="D92" s="311"/>
      <c r="E92" s="311"/>
      <c r="F92" s="311"/>
      <c r="G92" s="310"/>
      <c r="H92" s="312"/>
    </row>
    <row r="93" spans="1:12" ht="13.5" customHeight="1" x14ac:dyDescent="0.25">
      <c r="A93" s="14" t="s">
        <v>64</v>
      </c>
      <c r="B93" s="29">
        <v>150</v>
      </c>
      <c r="C93" s="7">
        <v>8.6</v>
      </c>
      <c r="D93" s="7">
        <v>6.09</v>
      </c>
      <c r="E93" s="7">
        <v>38.64</v>
      </c>
      <c r="F93" s="7">
        <v>243.75</v>
      </c>
      <c r="G93" s="12" t="s">
        <v>65</v>
      </c>
      <c r="H93" s="30" t="s">
        <v>66</v>
      </c>
    </row>
    <row r="94" spans="1:12" x14ac:dyDescent="0.2">
      <c r="A94" s="34" t="s">
        <v>227</v>
      </c>
      <c r="B94" s="5">
        <v>50</v>
      </c>
      <c r="C94" s="7">
        <v>0.55000000000000004</v>
      </c>
      <c r="D94" s="7">
        <v>1</v>
      </c>
      <c r="E94" s="7">
        <v>3.1</v>
      </c>
      <c r="F94" s="7">
        <v>24</v>
      </c>
      <c r="G94" s="59" t="s">
        <v>228</v>
      </c>
      <c r="H94" s="11" t="s">
        <v>229</v>
      </c>
    </row>
    <row r="95" spans="1:12" x14ac:dyDescent="0.2">
      <c r="A95" s="4" t="s">
        <v>206</v>
      </c>
      <c r="B95" s="29">
        <v>60</v>
      </c>
      <c r="C95" s="7">
        <v>2.89</v>
      </c>
      <c r="D95" s="7">
        <v>3.2</v>
      </c>
      <c r="E95" s="7">
        <v>27.58</v>
      </c>
      <c r="F95" s="7">
        <v>148.04</v>
      </c>
      <c r="G95" s="10" t="s">
        <v>207</v>
      </c>
      <c r="H95" s="11" t="s">
        <v>186</v>
      </c>
    </row>
    <row r="96" spans="1:12" ht="12.75" customHeight="1" x14ac:dyDescent="0.25">
      <c r="A96" s="8" t="s">
        <v>22</v>
      </c>
      <c r="B96" s="12" t="s">
        <v>23</v>
      </c>
      <c r="C96" s="12">
        <v>7.0000000000000007E-2</v>
      </c>
      <c r="D96" s="12">
        <v>0.02</v>
      </c>
      <c r="E96" s="12">
        <v>15</v>
      </c>
      <c r="F96" s="12">
        <v>60</v>
      </c>
      <c r="G96" s="12">
        <v>685</v>
      </c>
      <c r="H96" s="34" t="s">
        <v>24</v>
      </c>
      <c r="L96" s="1" t="s">
        <v>226</v>
      </c>
    </row>
    <row r="97" spans="1:12" s="20" customFormat="1" x14ac:dyDescent="0.25">
      <c r="A97" s="16" t="s">
        <v>25</v>
      </c>
      <c r="B97" s="17"/>
      <c r="C97" s="18">
        <f>SUM(C93:C96)</f>
        <v>12.110000000000001</v>
      </c>
      <c r="D97" s="18">
        <f>SUM(D93:D96)</f>
        <v>10.309999999999999</v>
      </c>
      <c r="E97" s="18">
        <f>SUM(E93:E96)</f>
        <v>84.32</v>
      </c>
      <c r="F97" s="18">
        <f>SUM(F93:F96)</f>
        <v>475.78999999999996</v>
      </c>
      <c r="G97" s="17"/>
      <c r="H97" s="19"/>
    </row>
    <row r="98" spans="1:12" s="20" customFormat="1" x14ac:dyDescent="0.25">
      <c r="A98" s="309" t="s">
        <v>221</v>
      </c>
      <c r="B98" s="310"/>
      <c r="C98" s="310"/>
      <c r="D98" s="310"/>
      <c r="E98" s="310"/>
      <c r="F98" s="310"/>
      <c r="G98" s="310"/>
      <c r="H98" s="312"/>
    </row>
    <row r="99" spans="1:12" s="20" customFormat="1" x14ac:dyDescent="0.25">
      <c r="A99" s="8" t="s">
        <v>175</v>
      </c>
      <c r="B99" s="15">
        <v>100</v>
      </c>
      <c r="C99" s="7">
        <v>12.29</v>
      </c>
      <c r="D99" s="7">
        <v>7.3</v>
      </c>
      <c r="E99" s="6">
        <v>38.909999999999997</v>
      </c>
      <c r="F99" s="7">
        <v>269.33</v>
      </c>
      <c r="G99" s="60" t="s">
        <v>176</v>
      </c>
      <c r="H99" s="8" t="s">
        <v>177</v>
      </c>
    </row>
    <row r="100" spans="1:12" ht="12.75" customHeight="1" x14ac:dyDescent="0.25">
      <c r="A100" s="8" t="s">
        <v>22</v>
      </c>
      <c r="B100" s="12" t="s">
        <v>23</v>
      </c>
      <c r="C100" s="12">
        <v>7.0000000000000007E-2</v>
      </c>
      <c r="D100" s="12">
        <v>0.02</v>
      </c>
      <c r="E100" s="12">
        <v>15</v>
      </c>
      <c r="F100" s="12">
        <v>60</v>
      </c>
      <c r="G100" s="12">
        <v>685</v>
      </c>
      <c r="H100" s="34" t="s">
        <v>24</v>
      </c>
      <c r="L100" s="1" t="s">
        <v>226</v>
      </c>
    </row>
    <row r="101" spans="1:12" ht="12" customHeight="1" x14ac:dyDescent="0.2">
      <c r="A101" s="4" t="s">
        <v>169</v>
      </c>
      <c r="B101" s="29">
        <v>150</v>
      </c>
      <c r="C101" s="7">
        <v>0.6</v>
      </c>
      <c r="D101" s="7">
        <v>0.6</v>
      </c>
      <c r="E101" s="7">
        <v>14.7</v>
      </c>
      <c r="F101" s="7">
        <v>70.5</v>
      </c>
      <c r="G101" s="56">
        <v>338</v>
      </c>
      <c r="H101" s="11" t="s">
        <v>225</v>
      </c>
    </row>
    <row r="102" spans="1:12" s="20" customFormat="1" x14ac:dyDescent="0.25">
      <c r="A102" s="16" t="s">
        <v>25</v>
      </c>
      <c r="B102" s="17"/>
      <c r="C102" s="18">
        <f>SUM(C98:C101)</f>
        <v>12.959999999999999</v>
      </c>
      <c r="D102" s="18">
        <f>SUM(D98:D101)</f>
        <v>7.919999999999999</v>
      </c>
      <c r="E102" s="18">
        <f>SUM(E98:E101)</f>
        <v>68.61</v>
      </c>
      <c r="F102" s="18">
        <f>SUM(F98:F101)</f>
        <v>399.83</v>
      </c>
      <c r="G102" s="17"/>
      <c r="H102" s="19"/>
    </row>
    <row r="103" spans="1:12" x14ac:dyDescent="0.25">
      <c r="A103" s="309" t="s">
        <v>222</v>
      </c>
      <c r="B103" s="310"/>
      <c r="C103" s="311"/>
      <c r="D103" s="311"/>
      <c r="E103" s="311"/>
      <c r="F103" s="311"/>
      <c r="G103" s="310"/>
      <c r="H103" s="312"/>
    </row>
    <row r="104" spans="1:12" ht="15" customHeight="1" x14ac:dyDescent="0.25">
      <c r="A104" s="4" t="s">
        <v>241</v>
      </c>
      <c r="B104" s="29">
        <v>200</v>
      </c>
      <c r="C104" s="6">
        <v>4.4000000000000004</v>
      </c>
      <c r="D104" s="6">
        <v>4.2</v>
      </c>
      <c r="E104" s="6">
        <v>13.2</v>
      </c>
      <c r="F104" s="6">
        <v>118.6</v>
      </c>
      <c r="G104" s="15" t="s">
        <v>242</v>
      </c>
      <c r="H104" s="4" t="s">
        <v>243</v>
      </c>
    </row>
    <row r="105" spans="1:12" x14ac:dyDescent="0.25">
      <c r="A105" s="8" t="s">
        <v>97</v>
      </c>
      <c r="B105" s="15">
        <v>150</v>
      </c>
      <c r="C105" s="12">
        <v>3.06</v>
      </c>
      <c r="D105" s="12">
        <v>4.8</v>
      </c>
      <c r="E105" s="12">
        <v>20.440000000000001</v>
      </c>
      <c r="F105" s="12">
        <v>137.25</v>
      </c>
      <c r="G105" s="15">
        <v>312</v>
      </c>
      <c r="H105" s="8" t="s">
        <v>98</v>
      </c>
    </row>
    <row r="106" spans="1:12" ht="12.75" customHeight="1" x14ac:dyDescent="0.25">
      <c r="A106" s="8" t="s">
        <v>22</v>
      </c>
      <c r="B106" s="12" t="s">
        <v>23</v>
      </c>
      <c r="C106" s="12">
        <v>7.0000000000000007E-2</v>
      </c>
      <c r="D106" s="12">
        <v>0.02</v>
      </c>
      <c r="E106" s="12">
        <v>15</v>
      </c>
      <c r="F106" s="12">
        <v>60</v>
      </c>
      <c r="G106" s="12">
        <v>685</v>
      </c>
      <c r="H106" s="34" t="s">
        <v>24</v>
      </c>
      <c r="L106" s="1" t="s">
        <v>226</v>
      </c>
    </row>
    <row r="107" spans="1:12" ht="15" customHeight="1" x14ac:dyDescent="0.25">
      <c r="A107" s="14" t="s">
        <v>42</v>
      </c>
      <c r="B107" s="7">
        <v>40</v>
      </c>
      <c r="C107" s="15">
        <v>2.6</v>
      </c>
      <c r="D107" s="15">
        <v>0.4</v>
      </c>
      <c r="E107" s="15">
        <v>17.2</v>
      </c>
      <c r="F107" s="15">
        <v>85</v>
      </c>
      <c r="G107" s="7" t="s">
        <v>43</v>
      </c>
      <c r="H107" s="4" t="s">
        <v>44</v>
      </c>
    </row>
    <row r="108" spans="1:12" s="20" customFormat="1" x14ac:dyDescent="0.25">
      <c r="A108" s="16" t="s">
        <v>25</v>
      </c>
      <c r="B108" s="17"/>
      <c r="C108" s="18">
        <f>SUM(C104:C107)</f>
        <v>10.130000000000001</v>
      </c>
      <c r="D108" s="18">
        <f>SUM(D104:D107)</f>
        <v>9.42</v>
      </c>
      <c r="E108" s="18">
        <f>SUM(E104:E107)</f>
        <v>65.84</v>
      </c>
      <c r="F108" s="18">
        <f>SUM(F104:F107)</f>
        <v>400.85</v>
      </c>
      <c r="G108" s="17"/>
      <c r="H108" s="19"/>
    </row>
    <row r="109" spans="1:12" s="20" customFormat="1" x14ac:dyDescent="0.25">
      <c r="A109" s="309" t="s">
        <v>223</v>
      </c>
      <c r="B109" s="310"/>
      <c r="C109" s="311"/>
      <c r="D109" s="311"/>
      <c r="E109" s="311"/>
      <c r="F109" s="311"/>
      <c r="G109" s="310"/>
      <c r="H109" s="312"/>
    </row>
    <row r="110" spans="1:12" ht="15" customHeight="1" x14ac:dyDescent="0.25">
      <c r="A110" s="4" t="s">
        <v>241</v>
      </c>
      <c r="B110" s="29">
        <v>200</v>
      </c>
      <c r="C110" s="6">
        <v>4.4000000000000004</v>
      </c>
      <c r="D110" s="6">
        <v>4.2</v>
      </c>
      <c r="E110" s="6">
        <v>13.2</v>
      </c>
      <c r="F110" s="6">
        <v>118.6</v>
      </c>
      <c r="G110" s="15" t="s">
        <v>242</v>
      </c>
      <c r="H110" s="4" t="s">
        <v>243</v>
      </c>
    </row>
    <row r="111" spans="1:12" x14ac:dyDescent="0.2">
      <c r="A111" s="4" t="s">
        <v>206</v>
      </c>
      <c r="B111" s="29">
        <v>60</v>
      </c>
      <c r="C111" s="7">
        <v>2.89</v>
      </c>
      <c r="D111" s="7">
        <v>3.2</v>
      </c>
      <c r="E111" s="7">
        <v>27.58</v>
      </c>
      <c r="F111" s="7">
        <v>148.04</v>
      </c>
      <c r="G111" s="10" t="s">
        <v>207</v>
      </c>
      <c r="H111" s="11" t="s">
        <v>186</v>
      </c>
    </row>
    <row r="112" spans="1:12" ht="12" customHeight="1" x14ac:dyDescent="0.25">
      <c r="A112" s="23" t="s">
        <v>54</v>
      </c>
      <c r="B112" s="7" t="s">
        <v>55</v>
      </c>
      <c r="C112" s="15">
        <v>0.13</v>
      </c>
      <c r="D112" s="15">
        <v>0.02</v>
      </c>
      <c r="E112" s="15">
        <v>15.2</v>
      </c>
      <c r="F112" s="15">
        <v>62</v>
      </c>
      <c r="G112" s="12">
        <v>686</v>
      </c>
      <c r="H112" s="47" t="s">
        <v>56</v>
      </c>
    </row>
    <row r="113" spans="1:8" x14ac:dyDescent="0.25">
      <c r="A113" s="14" t="s">
        <v>42</v>
      </c>
      <c r="B113" s="7">
        <v>20</v>
      </c>
      <c r="C113" s="15">
        <v>1.3</v>
      </c>
      <c r="D113" s="15">
        <v>0.2</v>
      </c>
      <c r="E113" s="15">
        <v>8.6</v>
      </c>
      <c r="F113" s="15">
        <v>43</v>
      </c>
      <c r="G113" s="7" t="s">
        <v>43</v>
      </c>
      <c r="H113" s="55" t="s">
        <v>44</v>
      </c>
    </row>
    <row r="114" spans="1:8" s="20" customFormat="1" x14ac:dyDescent="0.25">
      <c r="A114" s="16" t="s">
        <v>25</v>
      </c>
      <c r="B114" s="17"/>
      <c r="C114" s="18">
        <f>SUM(C110:C113)</f>
        <v>8.7200000000000006</v>
      </c>
      <c r="D114" s="18">
        <f>SUM(D110:D113)</f>
        <v>7.62</v>
      </c>
      <c r="E114" s="18">
        <f>SUM(E110:E113)</f>
        <v>64.58</v>
      </c>
      <c r="F114" s="18">
        <f>SUM(F110:F113)</f>
        <v>371.64</v>
      </c>
      <c r="G114" s="17"/>
      <c r="H114" s="19"/>
    </row>
    <row r="115" spans="1:8" s="20" customFormat="1" x14ac:dyDescent="0.25">
      <c r="A115" s="309" t="s">
        <v>224</v>
      </c>
      <c r="B115" s="310"/>
      <c r="C115" s="311"/>
      <c r="D115" s="311"/>
      <c r="E115" s="311"/>
      <c r="F115" s="311"/>
      <c r="G115" s="310"/>
      <c r="H115" s="312"/>
    </row>
    <row r="116" spans="1:8" s="20" customFormat="1" x14ac:dyDescent="0.25">
      <c r="A116" s="8" t="s">
        <v>175</v>
      </c>
      <c r="B116" s="15">
        <v>100</v>
      </c>
      <c r="C116" s="7">
        <v>12.29</v>
      </c>
      <c r="D116" s="7">
        <v>7.3</v>
      </c>
      <c r="E116" s="6">
        <v>38.909999999999997</v>
      </c>
      <c r="F116" s="7">
        <v>269.33</v>
      </c>
      <c r="G116" s="60" t="s">
        <v>176</v>
      </c>
      <c r="H116" s="8" t="s">
        <v>177</v>
      </c>
    </row>
    <row r="117" spans="1:8" x14ac:dyDescent="0.25">
      <c r="A117" s="4" t="s">
        <v>102</v>
      </c>
      <c r="B117" s="12">
        <v>200</v>
      </c>
      <c r="C117" s="13">
        <v>0.33</v>
      </c>
      <c r="D117" s="13">
        <v>0</v>
      </c>
      <c r="E117" s="13">
        <v>22.78</v>
      </c>
      <c r="F117" s="13">
        <v>94.44</v>
      </c>
      <c r="G117" s="10" t="s">
        <v>103</v>
      </c>
      <c r="H117" s="8" t="s">
        <v>104</v>
      </c>
    </row>
    <row r="118" spans="1:8" s="20" customFormat="1" x14ac:dyDescent="0.25">
      <c r="A118" s="16" t="s">
        <v>25</v>
      </c>
      <c r="B118" s="17"/>
      <c r="C118" s="18">
        <f>SUM(C116:C117)</f>
        <v>12.62</v>
      </c>
      <c r="D118" s="18">
        <f t="shared" ref="D118:F118" si="4">SUM(D116:D117)</f>
        <v>7.3</v>
      </c>
      <c r="E118" s="18">
        <f t="shared" si="4"/>
        <v>61.69</v>
      </c>
      <c r="F118" s="18">
        <f t="shared" si="4"/>
        <v>363.77</v>
      </c>
      <c r="G118" s="17"/>
      <c r="H118" s="19"/>
    </row>
    <row r="119" spans="1:8" x14ac:dyDescent="0.25">
      <c r="A119" s="302" t="s">
        <v>105</v>
      </c>
      <c r="B119" s="303"/>
      <c r="C119" s="303"/>
      <c r="D119" s="303"/>
      <c r="E119" s="303"/>
      <c r="F119" s="303"/>
      <c r="G119" s="303"/>
      <c r="H119" s="304"/>
    </row>
    <row r="120" spans="1:8" x14ac:dyDescent="0.25">
      <c r="A120" s="305" t="s">
        <v>2</v>
      </c>
      <c r="B120" s="302"/>
      <c r="C120" s="303"/>
      <c r="D120" s="303"/>
      <c r="E120" s="303"/>
      <c r="F120" s="303"/>
      <c r="G120" s="307" t="s">
        <v>4</v>
      </c>
      <c r="H120" s="307" t="s">
        <v>5</v>
      </c>
    </row>
    <row r="121" spans="1:8" ht="21.75" customHeight="1" x14ac:dyDescent="0.25">
      <c r="A121" s="306"/>
      <c r="B121" s="2" t="s">
        <v>6</v>
      </c>
      <c r="C121" s="3" t="s">
        <v>7</v>
      </c>
      <c r="D121" s="3" t="s">
        <v>8</v>
      </c>
      <c r="E121" s="3" t="s">
        <v>9</v>
      </c>
      <c r="F121" s="3" t="s">
        <v>10</v>
      </c>
      <c r="G121" s="308"/>
      <c r="H121" s="308"/>
    </row>
    <row r="122" spans="1:8" ht="11.25" customHeight="1" x14ac:dyDescent="0.25">
      <c r="A122" s="309" t="s">
        <v>220</v>
      </c>
      <c r="B122" s="310"/>
      <c r="C122" s="311"/>
      <c r="D122" s="311"/>
      <c r="E122" s="311"/>
      <c r="F122" s="311"/>
      <c r="G122" s="310"/>
      <c r="H122" s="312"/>
    </row>
    <row r="123" spans="1:8" s="62" customFormat="1" ht="13.5" customHeight="1" x14ac:dyDescent="0.25">
      <c r="A123" s="8" t="s">
        <v>82</v>
      </c>
      <c r="B123" s="5">
        <v>150</v>
      </c>
      <c r="C123" s="7">
        <v>3.65</v>
      </c>
      <c r="D123" s="7">
        <v>5.37</v>
      </c>
      <c r="E123" s="7">
        <v>36.68</v>
      </c>
      <c r="F123" s="7">
        <v>209.7</v>
      </c>
      <c r="G123" s="61" t="s">
        <v>83</v>
      </c>
      <c r="H123" s="34" t="s">
        <v>109</v>
      </c>
    </row>
    <row r="124" spans="1:8" ht="11.25" customHeight="1" x14ac:dyDescent="0.2">
      <c r="A124" s="27" t="s">
        <v>230</v>
      </c>
      <c r="B124" s="5">
        <v>50</v>
      </c>
      <c r="C124" s="45">
        <v>0.88</v>
      </c>
      <c r="D124" s="45">
        <v>2.5</v>
      </c>
      <c r="E124" s="45">
        <v>3.51</v>
      </c>
      <c r="F124" s="45">
        <v>40.049999999999997</v>
      </c>
      <c r="G124" s="28">
        <v>331</v>
      </c>
      <c r="H124" s="11" t="s">
        <v>231</v>
      </c>
    </row>
    <row r="125" spans="1:8" x14ac:dyDescent="0.2">
      <c r="A125" s="23" t="s">
        <v>214</v>
      </c>
      <c r="B125" s="5">
        <v>50</v>
      </c>
      <c r="C125" s="7">
        <v>4.18</v>
      </c>
      <c r="D125" s="7">
        <v>1.6</v>
      </c>
      <c r="E125" s="7">
        <v>22.42</v>
      </c>
      <c r="F125" s="7">
        <v>120.83</v>
      </c>
      <c r="G125" s="10">
        <v>428</v>
      </c>
      <c r="H125" s="11" t="s">
        <v>215</v>
      </c>
    </row>
    <row r="126" spans="1:8" ht="12" customHeight="1" x14ac:dyDescent="0.25">
      <c r="A126" s="23" t="s">
        <v>54</v>
      </c>
      <c r="B126" s="7" t="s">
        <v>55</v>
      </c>
      <c r="C126" s="15">
        <v>0.13</v>
      </c>
      <c r="D126" s="15">
        <v>0.02</v>
      </c>
      <c r="E126" s="15">
        <v>15.2</v>
      </c>
      <c r="F126" s="15">
        <v>62</v>
      </c>
      <c r="G126" s="12">
        <v>686</v>
      </c>
      <c r="H126" s="47" t="s">
        <v>56</v>
      </c>
    </row>
    <row r="127" spans="1:8" s="20" customFormat="1" x14ac:dyDescent="0.25">
      <c r="A127" s="16" t="s">
        <v>25</v>
      </c>
      <c r="B127" s="17"/>
      <c r="C127" s="26">
        <f>SUM(C123:C126)</f>
        <v>8.8400000000000016</v>
      </c>
      <c r="D127" s="26">
        <f>SUM(D123:D126)</f>
        <v>9.49</v>
      </c>
      <c r="E127" s="26">
        <f>SUM(E123:E126)</f>
        <v>77.81</v>
      </c>
      <c r="F127" s="26">
        <f>SUM(F123:F126)</f>
        <v>432.58</v>
      </c>
      <c r="G127" s="17"/>
      <c r="H127" s="19"/>
    </row>
    <row r="128" spans="1:8" s="20" customFormat="1" x14ac:dyDescent="0.25">
      <c r="A128" s="309" t="s">
        <v>221</v>
      </c>
      <c r="B128" s="310"/>
      <c r="C128" s="311"/>
      <c r="D128" s="311"/>
      <c r="E128" s="311"/>
      <c r="F128" s="311"/>
      <c r="G128" s="310"/>
      <c r="H128" s="312"/>
    </row>
    <row r="129" spans="1:12" x14ac:dyDescent="0.2">
      <c r="A129" s="14" t="s">
        <v>232</v>
      </c>
      <c r="B129" s="29">
        <v>100</v>
      </c>
      <c r="C129" s="7">
        <v>10.27</v>
      </c>
      <c r="D129" s="7">
        <v>12.88</v>
      </c>
      <c r="E129" s="7">
        <v>27.33</v>
      </c>
      <c r="F129" s="7">
        <v>266</v>
      </c>
      <c r="G129" s="28">
        <v>420</v>
      </c>
      <c r="H129" s="11" t="s">
        <v>181</v>
      </c>
    </row>
    <row r="130" spans="1:12" ht="12" customHeight="1" x14ac:dyDescent="0.25">
      <c r="A130" s="23" t="s">
        <v>54</v>
      </c>
      <c r="B130" s="7" t="s">
        <v>55</v>
      </c>
      <c r="C130" s="15">
        <v>0.13</v>
      </c>
      <c r="D130" s="15">
        <v>0.02</v>
      </c>
      <c r="E130" s="15">
        <v>15.2</v>
      </c>
      <c r="F130" s="15">
        <v>62</v>
      </c>
      <c r="G130" s="12">
        <v>686</v>
      </c>
      <c r="H130" s="47" t="s">
        <v>56</v>
      </c>
    </row>
    <row r="131" spans="1:12" s="20" customFormat="1" x14ac:dyDescent="0.25">
      <c r="A131" s="16" t="s">
        <v>25</v>
      </c>
      <c r="B131" s="17"/>
      <c r="C131" s="26">
        <f>SUM(C129:C130)</f>
        <v>10.4</v>
      </c>
      <c r="D131" s="26">
        <f t="shared" ref="D131:F131" si="5">SUM(D129:D130)</f>
        <v>12.9</v>
      </c>
      <c r="E131" s="26">
        <f t="shared" si="5"/>
        <v>42.53</v>
      </c>
      <c r="F131" s="26">
        <f t="shared" si="5"/>
        <v>328</v>
      </c>
      <c r="G131" s="17"/>
      <c r="H131" s="19"/>
    </row>
    <row r="132" spans="1:12" x14ac:dyDescent="0.25">
      <c r="A132" s="309" t="s">
        <v>222</v>
      </c>
      <c r="B132" s="310"/>
      <c r="C132" s="311"/>
      <c r="D132" s="311"/>
      <c r="E132" s="311"/>
      <c r="F132" s="311"/>
      <c r="G132" s="310"/>
      <c r="H132" s="312"/>
    </row>
    <row r="133" spans="1:12" ht="22.5" customHeight="1" x14ac:dyDescent="0.25">
      <c r="A133" s="4" t="s">
        <v>110</v>
      </c>
      <c r="B133" s="36" t="s">
        <v>28</v>
      </c>
      <c r="C133" s="7">
        <v>1.44</v>
      </c>
      <c r="D133" s="7">
        <v>5.34</v>
      </c>
      <c r="E133" s="7">
        <v>9.3800000000000008</v>
      </c>
      <c r="F133" s="7">
        <v>91.98</v>
      </c>
      <c r="G133" s="32" t="s">
        <v>111</v>
      </c>
      <c r="H133" s="38" t="s">
        <v>112</v>
      </c>
    </row>
    <row r="134" spans="1:12" x14ac:dyDescent="0.25">
      <c r="A134" s="4" t="s">
        <v>116</v>
      </c>
      <c r="B134" s="15">
        <v>150</v>
      </c>
      <c r="C134" s="15">
        <v>5.52</v>
      </c>
      <c r="D134" s="15">
        <v>4.51</v>
      </c>
      <c r="E134" s="15">
        <v>26.45</v>
      </c>
      <c r="F134" s="15">
        <v>168.45</v>
      </c>
      <c r="G134" s="10" t="s">
        <v>35</v>
      </c>
      <c r="H134" s="4" t="s">
        <v>36</v>
      </c>
    </row>
    <row r="135" spans="1:12" x14ac:dyDescent="0.25">
      <c r="A135" s="23" t="s">
        <v>117</v>
      </c>
      <c r="B135" s="12">
        <v>200</v>
      </c>
      <c r="C135" s="39">
        <v>0.6</v>
      </c>
      <c r="D135" s="39">
        <v>0.4</v>
      </c>
      <c r="E135" s="39">
        <v>32.6</v>
      </c>
      <c r="F135" s="39">
        <v>136.4</v>
      </c>
      <c r="G135" s="12">
        <v>389</v>
      </c>
      <c r="H135" s="40" t="s">
        <v>118</v>
      </c>
    </row>
    <row r="136" spans="1:12" ht="15" customHeight="1" x14ac:dyDescent="0.25">
      <c r="A136" s="14" t="s">
        <v>42</v>
      </c>
      <c r="B136" s="7">
        <v>40</v>
      </c>
      <c r="C136" s="15">
        <v>2.6</v>
      </c>
      <c r="D136" s="15">
        <v>0.4</v>
      </c>
      <c r="E136" s="15">
        <v>17.2</v>
      </c>
      <c r="F136" s="15">
        <v>85</v>
      </c>
      <c r="G136" s="7" t="s">
        <v>43</v>
      </c>
      <c r="H136" s="4" t="s">
        <v>44</v>
      </c>
    </row>
    <row r="137" spans="1:12" s="20" customFormat="1" x14ac:dyDescent="0.25">
      <c r="A137" s="16" t="s">
        <v>25</v>
      </c>
      <c r="B137" s="17"/>
      <c r="C137" s="18">
        <f>SUM(C133:C136)</f>
        <v>10.159999999999998</v>
      </c>
      <c r="D137" s="18">
        <f>SUM(D133:D136)</f>
        <v>10.65</v>
      </c>
      <c r="E137" s="18">
        <f>SUM(E133:E136)</f>
        <v>85.63000000000001</v>
      </c>
      <c r="F137" s="18">
        <f>SUM(F133:F136)</f>
        <v>481.83000000000004</v>
      </c>
      <c r="G137" s="17"/>
      <c r="H137" s="19"/>
    </row>
    <row r="138" spans="1:12" s="20" customFormat="1" x14ac:dyDescent="0.25">
      <c r="A138" s="309" t="s">
        <v>223</v>
      </c>
      <c r="B138" s="310"/>
      <c r="C138" s="311"/>
      <c r="D138" s="311"/>
      <c r="E138" s="311"/>
      <c r="F138" s="311"/>
      <c r="G138" s="310"/>
      <c r="H138" s="312"/>
    </row>
    <row r="139" spans="1:12" ht="22.5" customHeight="1" x14ac:dyDescent="0.25">
      <c r="A139" s="4" t="s">
        <v>110</v>
      </c>
      <c r="B139" s="36" t="s">
        <v>28</v>
      </c>
      <c r="C139" s="7">
        <v>1.44</v>
      </c>
      <c r="D139" s="7">
        <v>5.34</v>
      </c>
      <c r="E139" s="7">
        <v>9.3800000000000008</v>
      </c>
      <c r="F139" s="7">
        <v>91.98</v>
      </c>
      <c r="G139" s="32" t="s">
        <v>111</v>
      </c>
      <c r="H139" s="38" t="s">
        <v>112</v>
      </c>
    </row>
    <row r="140" spans="1:12" ht="12.75" customHeight="1" x14ac:dyDescent="0.25">
      <c r="A140" s="23" t="s">
        <v>180</v>
      </c>
      <c r="B140" s="5">
        <v>80</v>
      </c>
      <c r="C140" s="7">
        <v>8.2200000000000006</v>
      </c>
      <c r="D140" s="7">
        <v>10.3</v>
      </c>
      <c r="E140" s="6">
        <v>21.86</v>
      </c>
      <c r="F140" s="7">
        <v>212.8</v>
      </c>
      <c r="G140" s="15">
        <v>420</v>
      </c>
      <c r="H140" s="8" t="s">
        <v>181</v>
      </c>
    </row>
    <row r="141" spans="1:12" ht="12.75" customHeight="1" x14ac:dyDescent="0.25">
      <c r="A141" s="8" t="s">
        <v>22</v>
      </c>
      <c r="B141" s="12" t="s">
        <v>23</v>
      </c>
      <c r="C141" s="12">
        <v>7.0000000000000007E-2</v>
      </c>
      <c r="D141" s="12">
        <v>0.02</v>
      </c>
      <c r="E141" s="12">
        <v>15</v>
      </c>
      <c r="F141" s="12">
        <v>60</v>
      </c>
      <c r="G141" s="12">
        <v>685</v>
      </c>
      <c r="H141" s="34" t="s">
        <v>24</v>
      </c>
      <c r="L141" s="1" t="s">
        <v>226</v>
      </c>
    </row>
    <row r="142" spans="1:12" x14ac:dyDescent="0.25">
      <c r="A142" s="14" t="s">
        <v>42</v>
      </c>
      <c r="B142" s="7">
        <v>20</v>
      </c>
      <c r="C142" s="15">
        <v>1.3</v>
      </c>
      <c r="D142" s="15">
        <v>0.2</v>
      </c>
      <c r="E142" s="15">
        <v>8.6</v>
      </c>
      <c r="F142" s="15">
        <v>43</v>
      </c>
      <c r="G142" s="7" t="s">
        <v>43</v>
      </c>
      <c r="H142" s="55" t="s">
        <v>44</v>
      </c>
    </row>
    <row r="143" spans="1:12" s="20" customFormat="1" x14ac:dyDescent="0.25">
      <c r="A143" s="16" t="s">
        <v>25</v>
      </c>
      <c r="B143" s="17"/>
      <c r="C143" s="18">
        <f>SUM(C139:C142)</f>
        <v>11.030000000000001</v>
      </c>
      <c r="D143" s="18">
        <f>SUM(D139:D142)</f>
        <v>15.86</v>
      </c>
      <c r="E143" s="18">
        <f>SUM(E139:E142)</f>
        <v>54.84</v>
      </c>
      <c r="F143" s="18">
        <f>SUM(F139:F142)</f>
        <v>407.78000000000003</v>
      </c>
      <c r="G143" s="17"/>
      <c r="H143" s="19"/>
    </row>
    <row r="144" spans="1:12" s="20" customFormat="1" x14ac:dyDescent="0.25">
      <c r="A144" s="309" t="s">
        <v>224</v>
      </c>
      <c r="B144" s="310"/>
      <c r="C144" s="311"/>
      <c r="D144" s="311"/>
      <c r="E144" s="311"/>
      <c r="F144" s="311"/>
      <c r="G144" s="310"/>
      <c r="H144" s="312"/>
    </row>
    <row r="145" spans="1:12" ht="12.75" customHeight="1" x14ac:dyDescent="0.25">
      <c r="A145" s="23" t="s">
        <v>180</v>
      </c>
      <c r="B145" s="5">
        <v>80</v>
      </c>
      <c r="C145" s="7">
        <v>8.2200000000000006</v>
      </c>
      <c r="D145" s="7">
        <v>10.3</v>
      </c>
      <c r="E145" s="6">
        <v>21.86</v>
      </c>
      <c r="F145" s="7">
        <v>212.8</v>
      </c>
      <c r="G145" s="15">
        <v>420</v>
      </c>
      <c r="H145" s="8" t="s">
        <v>181</v>
      </c>
    </row>
    <row r="146" spans="1:12" x14ac:dyDescent="0.25">
      <c r="A146" s="23" t="s">
        <v>117</v>
      </c>
      <c r="B146" s="12">
        <v>200</v>
      </c>
      <c r="C146" s="39">
        <v>0.6</v>
      </c>
      <c r="D146" s="39">
        <v>0.4</v>
      </c>
      <c r="E146" s="39">
        <v>32.6</v>
      </c>
      <c r="F146" s="39">
        <v>136.4</v>
      </c>
      <c r="G146" s="12">
        <v>389</v>
      </c>
      <c r="H146" s="40" t="s">
        <v>118</v>
      </c>
    </row>
    <row r="147" spans="1:12" s="20" customFormat="1" x14ac:dyDescent="0.25">
      <c r="A147" s="16"/>
      <c r="B147" s="17">
        <f>SUM(B145:B146)</f>
        <v>280</v>
      </c>
      <c r="C147" s="17">
        <f t="shared" ref="C147:F147" si="6">SUM(C145:C146)</f>
        <v>8.82</v>
      </c>
      <c r="D147" s="17">
        <f t="shared" si="6"/>
        <v>10.700000000000001</v>
      </c>
      <c r="E147" s="17">
        <f t="shared" si="6"/>
        <v>54.46</v>
      </c>
      <c r="F147" s="17">
        <f t="shared" si="6"/>
        <v>349.20000000000005</v>
      </c>
      <c r="G147" s="17"/>
      <c r="H147" s="19"/>
    </row>
    <row r="148" spans="1:12" x14ac:dyDescent="0.25">
      <c r="A148" s="302" t="s">
        <v>119</v>
      </c>
      <c r="B148" s="303"/>
      <c r="C148" s="303"/>
      <c r="D148" s="303"/>
      <c r="E148" s="303"/>
      <c r="F148" s="303"/>
      <c r="G148" s="303"/>
      <c r="H148" s="304"/>
    </row>
    <row r="149" spans="1:12" x14ac:dyDescent="0.25">
      <c r="A149" s="305" t="s">
        <v>2</v>
      </c>
      <c r="B149" s="302"/>
      <c r="C149" s="303"/>
      <c r="D149" s="303"/>
      <c r="E149" s="303"/>
      <c r="F149" s="303"/>
      <c r="G149" s="307" t="s">
        <v>4</v>
      </c>
      <c r="H149" s="307" t="s">
        <v>5</v>
      </c>
    </row>
    <row r="150" spans="1:12" ht="20.25" customHeight="1" x14ac:dyDescent="0.25">
      <c r="A150" s="306"/>
      <c r="B150" s="2" t="s">
        <v>6</v>
      </c>
      <c r="C150" s="3" t="s">
        <v>120</v>
      </c>
      <c r="D150" s="3" t="s">
        <v>121</v>
      </c>
      <c r="E150" s="3" t="s">
        <v>122</v>
      </c>
      <c r="F150" s="3" t="s">
        <v>10</v>
      </c>
      <c r="G150" s="308"/>
      <c r="H150" s="308"/>
    </row>
    <row r="151" spans="1:12" ht="11.25" customHeight="1" x14ac:dyDescent="0.25">
      <c r="A151" s="309" t="s">
        <v>220</v>
      </c>
      <c r="B151" s="310"/>
      <c r="C151" s="311"/>
      <c r="D151" s="311"/>
      <c r="E151" s="311"/>
      <c r="F151" s="311"/>
      <c r="G151" s="310"/>
      <c r="H151" s="312"/>
    </row>
    <row r="152" spans="1:12" ht="23.25" customHeight="1" x14ac:dyDescent="0.25">
      <c r="A152" s="41" t="s">
        <v>123</v>
      </c>
      <c r="B152" s="7" t="s">
        <v>13</v>
      </c>
      <c r="C152" s="7">
        <v>8.6</v>
      </c>
      <c r="D152" s="7">
        <v>7.46</v>
      </c>
      <c r="E152" s="7">
        <v>44.26</v>
      </c>
      <c r="F152" s="7">
        <v>279</v>
      </c>
      <c r="G152" s="28" t="s">
        <v>124</v>
      </c>
      <c r="H152" s="63" t="s">
        <v>125</v>
      </c>
    </row>
    <row r="153" spans="1:12" ht="12.75" customHeight="1" x14ac:dyDescent="0.25">
      <c r="A153" s="8" t="s">
        <v>126</v>
      </c>
      <c r="B153" s="64">
        <v>100</v>
      </c>
      <c r="C153" s="65">
        <v>12.78</v>
      </c>
      <c r="D153" s="65">
        <v>14.16</v>
      </c>
      <c r="E153" s="65">
        <v>37.659999999999997</v>
      </c>
      <c r="F153" s="65">
        <v>333</v>
      </c>
      <c r="G153" s="25" t="s">
        <v>146</v>
      </c>
      <c r="H153" s="4" t="s">
        <v>128</v>
      </c>
    </row>
    <row r="154" spans="1:12" ht="12.75" customHeight="1" x14ac:dyDescent="0.25">
      <c r="A154" s="8" t="s">
        <v>22</v>
      </c>
      <c r="B154" s="12" t="s">
        <v>23</v>
      </c>
      <c r="C154" s="12">
        <v>7.0000000000000007E-2</v>
      </c>
      <c r="D154" s="12">
        <v>0.02</v>
      </c>
      <c r="E154" s="12">
        <v>15</v>
      </c>
      <c r="F154" s="12">
        <v>60</v>
      </c>
      <c r="G154" s="12">
        <v>685</v>
      </c>
      <c r="H154" s="34" t="s">
        <v>24</v>
      </c>
      <c r="L154" s="1" t="s">
        <v>226</v>
      </c>
    </row>
    <row r="155" spans="1:12" s="20" customFormat="1" x14ac:dyDescent="0.25">
      <c r="A155" s="16" t="s">
        <v>25</v>
      </c>
      <c r="B155" s="17"/>
      <c r="C155" s="18">
        <f>SUM(C152:C154)</f>
        <v>21.45</v>
      </c>
      <c r="D155" s="18">
        <f>SUM(D152:D154)</f>
        <v>21.64</v>
      </c>
      <c r="E155" s="18">
        <f>SUM(E152:E154)</f>
        <v>96.919999999999987</v>
      </c>
      <c r="F155" s="18">
        <f>SUM(F152:F154)</f>
        <v>672</v>
      </c>
      <c r="G155" s="17"/>
      <c r="H155" s="19"/>
    </row>
    <row r="156" spans="1:12" s="20" customFormat="1" x14ac:dyDescent="0.25">
      <c r="A156" s="309" t="s">
        <v>221</v>
      </c>
      <c r="B156" s="310"/>
      <c r="C156" s="311"/>
      <c r="D156" s="311"/>
      <c r="E156" s="311"/>
      <c r="F156" s="311"/>
      <c r="G156" s="310"/>
      <c r="H156" s="312"/>
    </row>
    <row r="157" spans="1:12" x14ac:dyDescent="0.2">
      <c r="A157" s="8" t="s">
        <v>208</v>
      </c>
      <c r="B157" s="5">
        <v>80</v>
      </c>
      <c r="C157" s="7">
        <v>6.97</v>
      </c>
      <c r="D157" s="7">
        <v>7.74</v>
      </c>
      <c r="E157" s="7">
        <v>46.47</v>
      </c>
      <c r="F157" s="7">
        <v>289.39</v>
      </c>
      <c r="G157" s="7" t="s">
        <v>185</v>
      </c>
      <c r="H157" s="11" t="s">
        <v>209</v>
      </c>
    </row>
    <row r="158" spans="1:12" ht="12.75" customHeight="1" x14ac:dyDescent="0.25">
      <c r="A158" s="8" t="s">
        <v>22</v>
      </c>
      <c r="B158" s="12" t="s">
        <v>23</v>
      </c>
      <c r="C158" s="12">
        <v>7.0000000000000007E-2</v>
      </c>
      <c r="D158" s="12">
        <v>0.02</v>
      </c>
      <c r="E158" s="12">
        <v>15</v>
      </c>
      <c r="F158" s="12">
        <v>60</v>
      </c>
      <c r="G158" s="12">
        <v>685</v>
      </c>
      <c r="H158" s="34" t="s">
        <v>24</v>
      </c>
      <c r="L158" s="1" t="s">
        <v>226</v>
      </c>
    </row>
    <row r="159" spans="1:12" ht="12" customHeight="1" x14ac:dyDescent="0.2">
      <c r="A159" s="4" t="s">
        <v>169</v>
      </c>
      <c r="B159" s="29">
        <v>150</v>
      </c>
      <c r="C159" s="7">
        <v>0.6</v>
      </c>
      <c r="D159" s="7">
        <v>0.6</v>
      </c>
      <c r="E159" s="7">
        <v>14.7</v>
      </c>
      <c r="F159" s="7">
        <v>70.5</v>
      </c>
      <c r="G159" s="56">
        <v>338</v>
      </c>
      <c r="H159" s="11" t="s">
        <v>225</v>
      </c>
    </row>
    <row r="160" spans="1:12" s="20" customFormat="1" x14ac:dyDescent="0.25">
      <c r="A160" s="16" t="s">
        <v>25</v>
      </c>
      <c r="B160" s="17"/>
      <c r="C160" s="18">
        <f>SUM(C157:C159)</f>
        <v>7.64</v>
      </c>
      <c r="D160" s="18">
        <f>SUM(D157:D159)</f>
        <v>8.36</v>
      </c>
      <c r="E160" s="18">
        <f>SUM(E157:E159)</f>
        <v>76.17</v>
      </c>
      <c r="F160" s="18">
        <f>SUM(F157:F159)</f>
        <v>419.89</v>
      </c>
      <c r="G160" s="17"/>
      <c r="H160" s="19"/>
    </row>
    <row r="161" spans="1:12" x14ac:dyDescent="0.25">
      <c r="A161" s="309" t="s">
        <v>222</v>
      </c>
      <c r="B161" s="310"/>
      <c r="C161" s="311"/>
      <c r="D161" s="311"/>
      <c r="E161" s="311"/>
      <c r="F161" s="311"/>
      <c r="G161" s="310"/>
      <c r="H161" s="312"/>
    </row>
    <row r="162" spans="1:12" ht="14.25" customHeight="1" x14ac:dyDescent="0.25">
      <c r="A162" s="4" t="s">
        <v>129</v>
      </c>
      <c r="B162" s="36" t="s">
        <v>28</v>
      </c>
      <c r="C162" s="7">
        <v>3.7</v>
      </c>
      <c r="D162" s="7">
        <v>3.38</v>
      </c>
      <c r="E162" s="7">
        <v>14.01</v>
      </c>
      <c r="F162" s="7">
        <v>103.62</v>
      </c>
      <c r="G162" s="32" t="s">
        <v>130</v>
      </c>
      <c r="H162" s="8" t="s">
        <v>131</v>
      </c>
    </row>
    <row r="163" spans="1:12" x14ac:dyDescent="0.25">
      <c r="A163" s="4" t="s">
        <v>135</v>
      </c>
      <c r="B163" s="29">
        <v>150</v>
      </c>
      <c r="C163" s="7">
        <v>2.6</v>
      </c>
      <c r="D163" s="7">
        <v>11.8</v>
      </c>
      <c r="E163" s="7">
        <v>12.81</v>
      </c>
      <c r="F163" s="7">
        <v>163.5</v>
      </c>
      <c r="G163" s="15">
        <v>541</v>
      </c>
      <c r="H163" s="8" t="s">
        <v>136</v>
      </c>
    </row>
    <row r="164" spans="1:12" ht="12.75" customHeight="1" x14ac:dyDescent="0.25">
      <c r="A164" s="8" t="s">
        <v>22</v>
      </c>
      <c r="B164" s="12" t="s">
        <v>23</v>
      </c>
      <c r="C164" s="12">
        <v>7.0000000000000007E-2</v>
      </c>
      <c r="D164" s="12">
        <v>0.02</v>
      </c>
      <c r="E164" s="12">
        <v>15</v>
      </c>
      <c r="F164" s="12">
        <v>60</v>
      </c>
      <c r="G164" s="12">
        <v>685</v>
      </c>
      <c r="H164" s="34" t="s">
        <v>24</v>
      </c>
      <c r="L164" s="1" t="s">
        <v>226</v>
      </c>
    </row>
    <row r="165" spans="1:12" x14ac:dyDescent="0.25">
      <c r="A165" s="14" t="s">
        <v>42</v>
      </c>
      <c r="B165" s="7">
        <v>40</v>
      </c>
      <c r="C165" s="15">
        <v>2.6</v>
      </c>
      <c r="D165" s="15">
        <v>0.4</v>
      </c>
      <c r="E165" s="15">
        <v>17.2</v>
      </c>
      <c r="F165" s="15">
        <v>85</v>
      </c>
      <c r="G165" s="7" t="s">
        <v>43</v>
      </c>
      <c r="H165" s="4" t="s">
        <v>44</v>
      </c>
    </row>
    <row r="166" spans="1:12" s="20" customFormat="1" x14ac:dyDescent="0.25">
      <c r="A166" s="16" t="s">
        <v>25</v>
      </c>
      <c r="B166" s="17"/>
      <c r="C166" s="18">
        <f>SUM(C162:C165)</f>
        <v>8.9700000000000006</v>
      </c>
      <c r="D166" s="18">
        <f>SUM(D162:D165)</f>
        <v>15.6</v>
      </c>
      <c r="E166" s="18">
        <f>SUM(E162:E165)</f>
        <v>59.019999999999996</v>
      </c>
      <c r="F166" s="18">
        <f>SUM(F162:F165)</f>
        <v>412.12</v>
      </c>
      <c r="G166" s="17"/>
      <c r="H166" s="19"/>
    </row>
    <row r="167" spans="1:12" s="20" customFormat="1" x14ac:dyDescent="0.25">
      <c r="A167" s="309" t="s">
        <v>223</v>
      </c>
      <c r="B167" s="310"/>
      <c r="C167" s="311"/>
      <c r="D167" s="311"/>
      <c r="E167" s="311"/>
      <c r="F167" s="311"/>
      <c r="G167" s="310"/>
      <c r="H167" s="312"/>
    </row>
    <row r="168" spans="1:12" ht="15.75" customHeight="1" x14ac:dyDescent="0.25">
      <c r="A168" s="4" t="s">
        <v>129</v>
      </c>
      <c r="B168" s="36" t="s">
        <v>28</v>
      </c>
      <c r="C168" s="7">
        <v>3.7</v>
      </c>
      <c r="D168" s="7">
        <v>3.38</v>
      </c>
      <c r="E168" s="7">
        <v>14.01</v>
      </c>
      <c r="F168" s="7">
        <v>103.62</v>
      </c>
      <c r="G168" s="32" t="s">
        <v>130</v>
      </c>
      <c r="H168" s="8" t="s">
        <v>131</v>
      </c>
    </row>
    <row r="169" spans="1:12" x14ac:dyDescent="0.2">
      <c r="A169" s="8" t="s">
        <v>208</v>
      </c>
      <c r="B169" s="5">
        <v>80</v>
      </c>
      <c r="C169" s="7">
        <v>6.97</v>
      </c>
      <c r="D169" s="7">
        <v>7.74</v>
      </c>
      <c r="E169" s="7">
        <v>46.47</v>
      </c>
      <c r="F169" s="7">
        <v>289.39</v>
      </c>
      <c r="G169" s="7" t="s">
        <v>185</v>
      </c>
      <c r="H169" s="11" t="s">
        <v>209</v>
      </c>
    </row>
    <row r="170" spans="1:12" ht="12" customHeight="1" x14ac:dyDescent="0.25">
      <c r="A170" s="23" t="s">
        <v>54</v>
      </c>
      <c r="B170" s="7" t="s">
        <v>55</v>
      </c>
      <c r="C170" s="15">
        <v>0.13</v>
      </c>
      <c r="D170" s="15">
        <v>0.02</v>
      </c>
      <c r="E170" s="15">
        <v>15.2</v>
      </c>
      <c r="F170" s="15">
        <v>62</v>
      </c>
      <c r="G170" s="12">
        <v>686</v>
      </c>
      <c r="H170" s="47" t="s">
        <v>56</v>
      </c>
    </row>
    <row r="171" spans="1:12" x14ac:dyDescent="0.25">
      <c r="A171" s="14" t="s">
        <v>42</v>
      </c>
      <c r="B171" s="7">
        <v>20</v>
      </c>
      <c r="C171" s="15">
        <v>1.3</v>
      </c>
      <c r="D171" s="15">
        <v>0.2</v>
      </c>
      <c r="E171" s="15">
        <v>8.6</v>
      </c>
      <c r="F171" s="15">
        <v>43</v>
      </c>
      <c r="G171" s="7" t="s">
        <v>43</v>
      </c>
      <c r="H171" s="55" t="s">
        <v>44</v>
      </c>
    </row>
    <row r="172" spans="1:12" s="20" customFormat="1" x14ac:dyDescent="0.25">
      <c r="A172" s="16" t="s">
        <v>25</v>
      </c>
      <c r="B172" s="17"/>
      <c r="C172" s="18">
        <f>SUM(C168:C171)</f>
        <v>12.100000000000001</v>
      </c>
      <c r="D172" s="18">
        <f t="shared" ref="D172:F172" si="7">SUM(D168:D171)</f>
        <v>11.34</v>
      </c>
      <c r="E172" s="18">
        <f t="shared" si="7"/>
        <v>84.279999999999987</v>
      </c>
      <c r="F172" s="18">
        <f t="shared" si="7"/>
        <v>498.01</v>
      </c>
      <c r="G172" s="17"/>
      <c r="H172" s="19"/>
    </row>
    <row r="173" spans="1:12" s="20" customFormat="1" x14ac:dyDescent="0.25">
      <c r="A173" s="309" t="s">
        <v>224</v>
      </c>
      <c r="B173" s="310"/>
      <c r="C173" s="311"/>
      <c r="D173" s="311"/>
      <c r="E173" s="311"/>
      <c r="F173" s="311"/>
      <c r="G173" s="310"/>
      <c r="H173" s="312"/>
    </row>
    <row r="174" spans="1:12" s="20" customFormat="1" x14ac:dyDescent="0.25">
      <c r="A174" s="23" t="s">
        <v>192</v>
      </c>
      <c r="B174" s="66">
        <v>100</v>
      </c>
      <c r="C174" s="7">
        <v>10.3</v>
      </c>
      <c r="D174" s="7">
        <v>12.67</v>
      </c>
      <c r="E174" s="7">
        <v>36.92</v>
      </c>
      <c r="F174" s="7">
        <v>300.29000000000002</v>
      </c>
      <c r="G174" s="10" t="s">
        <v>193</v>
      </c>
      <c r="H174" s="8" t="s">
        <v>194</v>
      </c>
    </row>
    <row r="175" spans="1:12" x14ac:dyDescent="0.25">
      <c r="A175" s="4" t="s">
        <v>137</v>
      </c>
      <c r="B175" s="15">
        <v>200</v>
      </c>
      <c r="C175" s="12">
        <v>0</v>
      </c>
      <c r="D175" s="12">
        <v>0</v>
      </c>
      <c r="E175" s="12">
        <v>19.97</v>
      </c>
      <c r="F175" s="12">
        <v>76</v>
      </c>
      <c r="G175" s="15" t="s">
        <v>138</v>
      </c>
      <c r="H175" s="8" t="s">
        <v>139</v>
      </c>
    </row>
    <row r="176" spans="1:12" s="20" customFormat="1" x14ac:dyDescent="0.25">
      <c r="A176" s="16" t="s">
        <v>25</v>
      </c>
      <c r="B176" s="17"/>
      <c r="C176" s="18">
        <f>SUM(C174:C175)</f>
        <v>10.3</v>
      </c>
      <c r="D176" s="18">
        <f t="shared" ref="D176:F176" si="8">SUM(D174:D175)</f>
        <v>12.67</v>
      </c>
      <c r="E176" s="18">
        <f t="shared" si="8"/>
        <v>56.89</v>
      </c>
      <c r="F176" s="18">
        <f t="shared" si="8"/>
        <v>376.29</v>
      </c>
      <c r="G176" s="17"/>
      <c r="H176" s="19"/>
    </row>
    <row r="177" spans="1:12" ht="16.5" customHeight="1" x14ac:dyDescent="0.25">
      <c r="A177" s="314" t="s">
        <v>140</v>
      </c>
      <c r="B177" s="315"/>
      <c r="C177" s="315"/>
      <c r="D177" s="315"/>
      <c r="E177" s="315"/>
      <c r="F177" s="315"/>
      <c r="G177" s="315"/>
      <c r="H177" s="316"/>
    </row>
    <row r="178" spans="1:12" ht="15.75" customHeight="1" x14ac:dyDescent="0.25">
      <c r="A178" s="302" t="s">
        <v>1</v>
      </c>
      <c r="B178" s="303"/>
      <c r="C178" s="303"/>
      <c r="D178" s="303"/>
      <c r="E178" s="303"/>
      <c r="F178" s="303"/>
      <c r="G178" s="303"/>
      <c r="H178" s="304"/>
    </row>
    <row r="179" spans="1:12" x14ac:dyDescent="0.25">
      <c r="A179" s="305" t="s">
        <v>2</v>
      </c>
      <c r="B179" s="302"/>
      <c r="C179" s="303"/>
      <c r="D179" s="303"/>
      <c r="E179" s="303"/>
      <c r="F179" s="303"/>
      <c r="G179" s="307" t="s">
        <v>4</v>
      </c>
      <c r="H179" s="307" t="s">
        <v>5</v>
      </c>
    </row>
    <row r="180" spans="1:12" ht="21.75" customHeight="1" x14ac:dyDescent="0.25">
      <c r="A180" s="306"/>
      <c r="B180" s="2" t="s">
        <v>6</v>
      </c>
      <c r="C180" s="3" t="s">
        <v>7</v>
      </c>
      <c r="D180" s="3" t="s">
        <v>8</v>
      </c>
      <c r="E180" s="3" t="s">
        <v>9</v>
      </c>
      <c r="F180" s="3" t="s">
        <v>10</v>
      </c>
      <c r="G180" s="308"/>
      <c r="H180" s="308"/>
    </row>
    <row r="181" spans="1:12" ht="12" customHeight="1" x14ac:dyDescent="0.25">
      <c r="A181" s="309" t="s">
        <v>220</v>
      </c>
      <c r="B181" s="310"/>
      <c r="C181" s="311"/>
      <c r="D181" s="311"/>
      <c r="E181" s="311"/>
      <c r="F181" s="311"/>
      <c r="G181" s="310"/>
      <c r="H181" s="312"/>
    </row>
    <row r="182" spans="1:12" ht="15.75" customHeight="1" x14ac:dyDescent="0.25">
      <c r="A182" s="4" t="s">
        <v>71</v>
      </c>
      <c r="B182" s="29">
        <v>180</v>
      </c>
      <c r="C182" s="7">
        <v>12.18</v>
      </c>
      <c r="D182" s="7">
        <v>14.33</v>
      </c>
      <c r="E182" s="7">
        <v>30.7</v>
      </c>
      <c r="F182" s="7">
        <v>300.95999999999998</v>
      </c>
      <c r="G182" s="15" t="s">
        <v>72</v>
      </c>
      <c r="H182" s="4" t="s">
        <v>73</v>
      </c>
    </row>
    <row r="183" spans="1:12" ht="12.75" customHeight="1" x14ac:dyDescent="0.25">
      <c r="A183" s="8" t="s">
        <v>22</v>
      </c>
      <c r="B183" s="12" t="s">
        <v>23</v>
      </c>
      <c r="C183" s="12">
        <v>7.0000000000000007E-2</v>
      </c>
      <c r="D183" s="12">
        <v>0.02</v>
      </c>
      <c r="E183" s="12">
        <v>15</v>
      </c>
      <c r="F183" s="12">
        <v>60</v>
      </c>
      <c r="G183" s="12">
        <v>685</v>
      </c>
      <c r="H183" s="34" t="s">
        <v>24</v>
      </c>
      <c r="L183" s="1" t="s">
        <v>226</v>
      </c>
    </row>
    <row r="184" spans="1:12" x14ac:dyDescent="0.25">
      <c r="A184" s="4" t="s">
        <v>45</v>
      </c>
      <c r="B184" s="15">
        <v>20</v>
      </c>
      <c r="C184" s="15">
        <v>1.6</v>
      </c>
      <c r="D184" s="15">
        <v>0.2</v>
      </c>
      <c r="E184" s="53">
        <v>10.199999999999999</v>
      </c>
      <c r="F184" s="15">
        <v>50</v>
      </c>
      <c r="G184" s="15" t="s">
        <v>43</v>
      </c>
      <c r="H184" s="4" t="s">
        <v>46</v>
      </c>
    </row>
    <row r="185" spans="1:12" s="20" customFormat="1" x14ac:dyDescent="0.25">
      <c r="A185" s="16" t="s">
        <v>25</v>
      </c>
      <c r="B185" s="17"/>
      <c r="C185" s="18">
        <f>SUM(C182:C184)</f>
        <v>13.85</v>
      </c>
      <c r="D185" s="18">
        <f>SUM(D182:D184)</f>
        <v>14.549999999999999</v>
      </c>
      <c r="E185" s="18">
        <f>SUM(E182:E184)</f>
        <v>55.900000000000006</v>
      </c>
      <c r="F185" s="18">
        <f>SUM(F182:F184)</f>
        <v>410.96</v>
      </c>
      <c r="G185" s="17"/>
      <c r="H185" s="19"/>
    </row>
    <row r="186" spans="1:12" s="20" customFormat="1" x14ac:dyDescent="0.25">
      <c r="A186" s="309" t="s">
        <v>221</v>
      </c>
      <c r="B186" s="310"/>
      <c r="C186" s="311"/>
      <c r="D186" s="311"/>
      <c r="E186" s="311"/>
      <c r="F186" s="311"/>
      <c r="G186" s="310"/>
      <c r="H186" s="312"/>
    </row>
    <row r="187" spans="1:12" ht="13.5" customHeight="1" x14ac:dyDescent="0.25">
      <c r="A187" s="4" t="s">
        <v>188</v>
      </c>
      <c r="B187" s="44">
        <v>80</v>
      </c>
      <c r="C187" s="7">
        <v>5.95</v>
      </c>
      <c r="D187" s="7">
        <v>6.44</v>
      </c>
      <c r="E187" s="6">
        <v>47.97</v>
      </c>
      <c r="F187" s="7">
        <v>277.69</v>
      </c>
      <c r="G187" s="15" t="s">
        <v>189</v>
      </c>
      <c r="H187" s="8" t="s">
        <v>190</v>
      </c>
    </row>
    <row r="188" spans="1:12" ht="12.75" customHeight="1" x14ac:dyDescent="0.25">
      <c r="A188" s="4" t="s">
        <v>39</v>
      </c>
      <c r="B188" s="5">
        <v>200</v>
      </c>
      <c r="C188" s="7">
        <v>0.15</v>
      </c>
      <c r="D188" s="7">
        <v>0.06</v>
      </c>
      <c r="E188" s="7">
        <v>20.65</v>
      </c>
      <c r="F188" s="7">
        <v>82.9</v>
      </c>
      <c r="G188" s="7" t="s">
        <v>40</v>
      </c>
      <c r="H188" s="4" t="s">
        <v>41</v>
      </c>
    </row>
    <row r="189" spans="1:12" ht="12" customHeight="1" x14ac:dyDescent="0.2">
      <c r="A189" s="4" t="s">
        <v>169</v>
      </c>
      <c r="B189" s="29">
        <v>150</v>
      </c>
      <c r="C189" s="7">
        <v>0.6</v>
      </c>
      <c r="D189" s="7">
        <v>0.6</v>
      </c>
      <c r="E189" s="7">
        <v>14.7</v>
      </c>
      <c r="F189" s="7">
        <v>70.5</v>
      </c>
      <c r="G189" s="56">
        <v>338</v>
      </c>
      <c r="H189" s="11" t="s">
        <v>225</v>
      </c>
    </row>
    <row r="190" spans="1:12" s="20" customFormat="1" x14ac:dyDescent="0.25">
      <c r="A190" s="16" t="s">
        <v>25</v>
      </c>
      <c r="B190" s="17"/>
      <c r="C190" s="18">
        <f>SUM(C187:C189)</f>
        <v>6.7</v>
      </c>
      <c r="D190" s="18">
        <f>SUM(D187:D189)</f>
        <v>7.1</v>
      </c>
      <c r="E190" s="18">
        <f>SUM(E187:E189)</f>
        <v>83.320000000000007</v>
      </c>
      <c r="F190" s="18">
        <f>SUM(F187:F189)</f>
        <v>431.09000000000003</v>
      </c>
      <c r="G190" s="17"/>
      <c r="H190" s="19"/>
    </row>
    <row r="191" spans="1:12" x14ac:dyDescent="0.25">
      <c r="A191" s="309" t="s">
        <v>222</v>
      </c>
      <c r="B191" s="310"/>
      <c r="C191" s="311"/>
      <c r="D191" s="311"/>
      <c r="E191" s="311"/>
      <c r="F191" s="311"/>
      <c r="G191" s="310"/>
      <c r="H191" s="312"/>
    </row>
    <row r="192" spans="1:12" ht="24.75" customHeight="1" x14ac:dyDescent="0.25">
      <c r="A192" s="4" t="s">
        <v>110</v>
      </c>
      <c r="B192" s="36" t="s">
        <v>28</v>
      </c>
      <c r="C192" s="7">
        <v>1.44</v>
      </c>
      <c r="D192" s="7">
        <v>5.34</v>
      </c>
      <c r="E192" s="7">
        <v>9.3800000000000008</v>
      </c>
      <c r="F192" s="7">
        <v>91.98</v>
      </c>
      <c r="G192" s="32" t="s">
        <v>111</v>
      </c>
      <c r="H192" s="38" t="s">
        <v>112</v>
      </c>
    </row>
    <row r="193" spans="1:12" x14ac:dyDescent="0.25">
      <c r="A193" s="8" t="s">
        <v>82</v>
      </c>
      <c r="B193" s="5">
        <v>150</v>
      </c>
      <c r="C193" s="13">
        <v>3.65</v>
      </c>
      <c r="D193" s="13">
        <v>5.37</v>
      </c>
      <c r="E193" s="13">
        <v>36.68</v>
      </c>
      <c r="F193" s="13">
        <v>209.7</v>
      </c>
      <c r="G193" s="35" t="s">
        <v>83</v>
      </c>
      <c r="H193" s="23" t="s">
        <v>84</v>
      </c>
    </row>
    <row r="194" spans="1:12" x14ac:dyDescent="0.25">
      <c r="A194" s="23" t="s">
        <v>117</v>
      </c>
      <c r="B194" s="12">
        <v>200</v>
      </c>
      <c r="C194" s="39">
        <v>0.6</v>
      </c>
      <c r="D194" s="39">
        <v>0.4</v>
      </c>
      <c r="E194" s="39">
        <v>32.6</v>
      </c>
      <c r="F194" s="39">
        <v>136.4</v>
      </c>
      <c r="G194" s="12">
        <v>389</v>
      </c>
      <c r="H194" s="40" t="s">
        <v>118</v>
      </c>
    </row>
    <row r="195" spans="1:12" x14ac:dyDescent="0.25">
      <c r="A195" s="14" t="s">
        <v>42</v>
      </c>
      <c r="B195" s="7">
        <v>40</v>
      </c>
      <c r="C195" s="15">
        <v>2.6</v>
      </c>
      <c r="D195" s="15">
        <v>0.4</v>
      </c>
      <c r="E195" s="15">
        <v>17.2</v>
      </c>
      <c r="F195" s="15">
        <v>85</v>
      </c>
      <c r="G195" s="7" t="s">
        <v>43</v>
      </c>
      <c r="H195" s="4" t="s">
        <v>44</v>
      </c>
    </row>
    <row r="196" spans="1:12" s="20" customFormat="1" ht="13.15" customHeight="1" x14ac:dyDescent="0.25">
      <c r="A196" s="16" t="s">
        <v>25</v>
      </c>
      <c r="B196" s="17"/>
      <c r="C196" s="18">
        <f>SUM(C192:C195)</f>
        <v>8.2899999999999991</v>
      </c>
      <c r="D196" s="18">
        <f>SUM(D192:D195)</f>
        <v>11.510000000000002</v>
      </c>
      <c r="E196" s="18">
        <f>SUM(E192:E195)</f>
        <v>95.86</v>
      </c>
      <c r="F196" s="18">
        <f>SUM(F192:F195)</f>
        <v>523.08000000000004</v>
      </c>
      <c r="G196" s="17"/>
      <c r="H196" s="19"/>
    </row>
    <row r="197" spans="1:12" s="20" customFormat="1" x14ac:dyDescent="0.25">
      <c r="A197" s="309" t="s">
        <v>223</v>
      </c>
      <c r="B197" s="310"/>
      <c r="C197" s="311"/>
      <c r="D197" s="311"/>
      <c r="E197" s="311"/>
      <c r="F197" s="311"/>
      <c r="G197" s="310"/>
      <c r="H197" s="312"/>
    </row>
    <row r="198" spans="1:12" ht="24.75" customHeight="1" x14ac:dyDescent="0.25">
      <c r="A198" s="4" t="s">
        <v>110</v>
      </c>
      <c r="B198" s="36" t="s">
        <v>28</v>
      </c>
      <c r="C198" s="37">
        <v>1.44</v>
      </c>
      <c r="D198" s="37">
        <v>5.34</v>
      </c>
      <c r="E198" s="37">
        <v>9.3800000000000008</v>
      </c>
      <c r="F198" s="37">
        <v>91.98</v>
      </c>
      <c r="G198" s="32" t="s">
        <v>111</v>
      </c>
      <c r="H198" s="38" t="s">
        <v>112</v>
      </c>
    </row>
    <row r="199" spans="1:12" ht="13.5" customHeight="1" x14ac:dyDescent="0.25">
      <c r="A199" s="4" t="s">
        <v>188</v>
      </c>
      <c r="B199" s="44">
        <v>80</v>
      </c>
      <c r="C199" s="7">
        <v>5.95</v>
      </c>
      <c r="D199" s="7">
        <v>6.44</v>
      </c>
      <c r="E199" s="6">
        <v>47.97</v>
      </c>
      <c r="F199" s="7">
        <v>277.69</v>
      </c>
      <c r="G199" s="15" t="s">
        <v>189</v>
      </c>
      <c r="H199" s="8" t="s">
        <v>190</v>
      </c>
    </row>
    <row r="200" spans="1:12" ht="12.75" customHeight="1" x14ac:dyDescent="0.25">
      <c r="A200" s="8" t="s">
        <v>22</v>
      </c>
      <c r="B200" s="12" t="s">
        <v>23</v>
      </c>
      <c r="C200" s="12">
        <v>7.0000000000000007E-2</v>
      </c>
      <c r="D200" s="12">
        <v>0.02</v>
      </c>
      <c r="E200" s="12">
        <v>15</v>
      </c>
      <c r="F200" s="12">
        <v>60</v>
      </c>
      <c r="G200" s="12">
        <v>685</v>
      </c>
      <c r="H200" s="34" t="s">
        <v>24</v>
      </c>
      <c r="L200" s="1" t="s">
        <v>226</v>
      </c>
    </row>
    <row r="201" spans="1:12" x14ac:dyDescent="0.25">
      <c r="A201" s="14" t="s">
        <v>42</v>
      </c>
      <c r="B201" s="7">
        <v>20</v>
      </c>
      <c r="C201" s="15">
        <v>1.3</v>
      </c>
      <c r="D201" s="15">
        <v>0.2</v>
      </c>
      <c r="E201" s="15">
        <v>8.6</v>
      </c>
      <c r="F201" s="15">
        <v>43</v>
      </c>
      <c r="G201" s="7" t="s">
        <v>43</v>
      </c>
      <c r="H201" s="55" t="s">
        <v>44</v>
      </c>
    </row>
    <row r="202" spans="1:12" s="20" customFormat="1" ht="13.15" customHeight="1" x14ac:dyDescent="0.25">
      <c r="A202" s="16" t="s">
        <v>25</v>
      </c>
      <c r="B202" s="17"/>
      <c r="C202" s="18">
        <f>SUM(C198:C201)</f>
        <v>8.7600000000000016</v>
      </c>
      <c r="D202" s="18">
        <f>SUM(D198:D201)</f>
        <v>12</v>
      </c>
      <c r="E202" s="18">
        <f>SUM(E198:E201)</f>
        <v>80.949999999999989</v>
      </c>
      <c r="F202" s="18">
        <f>SUM(F198:F201)</f>
        <v>472.67</v>
      </c>
      <c r="G202" s="17"/>
      <c r="H202" s="19"/>
    </row>
    <row r="203" spans="1:12" x14ac:dyDescent="0.25">
      <c r="A203" s="309" t="s">
        <v>224</v>
      </c>
      <c r="B203" s="310"/>
      <c r="C203" s="311"/>
      <c r="D203" s="311"/>
      <c r="E203" s="311"/>
      <c r="F203" s="311"/>
      <c r="G203" s="310"/>
      <c r="H203" s="312"/>
    </row>
    <row r="204" spans="1:12" x14ac:dyDescent="0.2">
      <c r="A204" s="43" t="s">
        <v>217</v>
      </c>
      <c r="B204" s="5">
        <v>100</v>
      </c>
      <c r="C204" s="7">
        <v>6.24</v>
      </c>
      <c r="D204" s="7">
        <v>9.85</v>
      </c>
      <c r="E204" s="7">
        <v>45.53</v>
      </c>
      <c r="F204" s="7">
        <v>292.98</v>
      </c>
      <c r="G204" s="28" t="s">
        <v>218</v>
      </c>
      <c r="H204" s="11" t="s">
        <v>219</v>
      </c>
    </row>
    <row r="205" spans="1:12" x14ac:dyDescent="0.25">
      <c r="A205" s="23" t="s">
        <v>117</v>
      </c>
      <c r="B205" s="12">
        <v>200</v>
      </c>
      <c r="C205" s="39">
        <v>0.6</v>
      </c>
      <c r="D205" s="39">
        <v>0.4</v>
      </c>
      <c r="E205" s="39">
        <v>32.6</v>
      </c>
      <c r="F205" s="39">
        <v>136.4</v>
      </c>
      <c r="G205" s="12">
        <v>389</v>
      </c>
      <c r="H205" s="40" t="s">
        <v>118</v>
      </c>
    </row>
    <row r="206" spans="1:12" s="20" customFormat="1" ht="13.15" customHeight="1" x14ac:dyDescent="0.25">
      <c r="A206" s="16" t="s">
        <v>25</v>
      </c>
      <c r="B206" s="17"/>
      <c r="C206" s="18">
        <f>SUM(C204:C205)</f>
        <v>6.84</v>
      </c>
      <c r="D206" s="18">
        <f t="shared" ref="D206:F206" si="9">SUM(D204:D205)</f>
        <v>10.25</v>
      </c>
      <c r="E206" s="18">
        <f t="shared" si="9"/>
        <v>78.13</v>
      </c>
      <c r="F206" s="18">
        <f t="shared" si="9"/>
        <v>429.38</v>
      </c>
      <c r="G206" s="17"/>
      <c r="H206" s="19"/>
    </row>
    <row r="207" spans="1:12" x14ac:dyDescent="0.25">
      <c r="A207" s="302" t="s">
        <v>48</v>
      </c>
      <c r="B207" s="303"/>
      <c r="C207" s="303"/>
      <c r="D207" s="303"/>
      <c r="E207" s="303"/>
      <c r="F207" s="303"/>
      <c r="G207" s="303"/>
      <c r="H207" s="304"/>
    </row>
    <row r="208" spans="1:12" x14ac:dyDescent="0.25">
      <c r="A208" s="305" t="s">
        <v>2</v>
      </c>
      <c r="B208" s="302"/>
      <c r="C208" s="303"/>
      <c r="D208" s="303"/>
      <c r="E208" s="303"/>
      <c r="F208" s="303"/>
      <c r="G208" s="307" t="s">
        <v>4</v>
      </c>
      <c r="H208" s="307" t="s">
        <v>5</v>
      </c>
    </row>
    <row r="209" spans="1:12" ht="18" customHeight="1" x14ac:dyDescent="0.25">
      <c r="A209" s="306"/>
      <c r="B209" s="2" t="s">
        <v>6</v>
      </c>
      <c r="C209" s="3" t="s">
        <v>7</v>
      </c>
      <c r="D209" s="3" t="s">
        <v>8</v>
      </c>
      <c r="E209" s="3" t="s">
        <v>9</v>
      </c>
      <c r="F209" s="3" t="s">
        <v>10</v>
      </c>
      <c r="G209" s="308"/>
      <c r="H209" s="308"/>
    </row>
    <row r="210" spans="1:12" ht="11.25" customHeight="1" x14ac:dyDescent="0.25">
      <c r="A210" s="309" t="s">
        <v>220</v>
      </c>
      <c r="B210" s="310"/>
      <c r="C210" s="311"/>
      <c r="D210" s="311"/>
      <c r="E210" s="311"/>
      <c r="F210" s="311"/>
      <c r="G210" s="310"/>
      <c r="H210" s="312"/>
    </row>
    <row r="211" spans="1:12" ht="13.5" customHeight="1" x14ac:dyDescent="0.25">
      <c r="A211" s="14" t="s">
        <v>64</v>
      </c>
      <c r="B211" s="29">
        <v>150</v>
      </c>
      <c r="C211" s="7">
        <v>8.6</v>
      </c>
      <c r="D211" s="7">
        <v>6.09</v>
      </c>
      <c r="E211" s="7">
        <v>38.64</v>
      </c>
      <c r="F211" s="7">
        <v>243.75</v>
      </c>
      <c r="G211" s="12" t="s">
        <v>65</v>
      </c>
      <c r="H211" s="30" t="s">
        <v>66</v>
      </c>
    </row>
    <row r="212" spans="1:12" ht="11.25" customHeight="1" x14ac:dyDescent="0.2">
      <c r="A212" s="27" t="s">
        <v>230</v>
      </c>
      <c r="B212" s="5">
        <v>50</v>
      </c>
      <c r="C212" s="67">
        <v>0.88</v>
      </c>
      <c r="D212" s="67">
        <v>2.5</v>
      </c>
      <c r="E212" s="67">
        <v>3.51</v>
      </c>
      <c r="F212" s="67">
        <v>40.049999999999997</v>
      </c>
      <c r="G212" s="28">
        <v>331</v>
      </c>
      <c r="H212" s="11" t="s">
        <v>231</v>
      </c>
    </row>
    <row r="213" spans="1:12" ht="11.25" customHeight="1" x14ac:dyDescent="0.2">
      <c r="A213" s="27" t="s">
        <v>233</v>
      </c>
      <c r="B213" s="5">
        <v>50</v>
      </c>
      <c r="C213" s="7">
        <v>3.95</v>
      </c>
      <c r="D213" s="7">
        <v>4.0599999999999996</v>
      </c>
      <c r="E213" s="7">
        <v>22.24</v>
      </c>
      <c r="F213" s="7">
        <v>141.5</v>
      </c>
      <c r="G213" s="28">
        <v>422</v>
      </c>
      <c r="H213" s="11" t="s">
        <v>234</v>
      </c>
    </row>
    <row r="214" spans="1:12" ht="12.75" customHeight="1" x14ac:dyDescent="0.25">
      <c r="A214" s="8" t="s">
        <v>22</v>
      </c>
      <c r="B214" s="12" t="s">
        <v>23</v>
      </c>
      <c r="C214" s="12">
        <v>7.0000000000000007E-2</v>
      </c>
      <c r="D214" s="12">
        <v>0.02</v>
      </c>
      <c r="E214" s="12">
        <v>15</v>
      </c>
      <c r="F214" s="12">
        <v>60</v>
      </c>
      <c r="G214" s="12">
        <v>685</v>
      </c>
      <c r="H214" s="34" t="s">
        <v>24</v>
      </c>
      <c r="L214" s="1" t="s">
        <v>226</v>
      </c>
    </row>
    <row r="215" spans="1:12" s="20" customFormat="1" x14ac:dyDescent="0.25">
      <c r="A215" s="16" t="s">
        <v>25</v>
      </c>
      <c r="B215" s="17"/>
      <c r="C215" s="18">
        <f>SUM(C211:C214)</f>
        <v>13.5</v>
      </c>
      <c r="D215" s="18">
        <f>SUM(D211:D214)</f>
        <v>12.669999999999998</v>
      </c>
      <c r="E215" s="18">
        <f>SUM(E211:E214)</f>
        <v>79.39</v>
      </c>
      <c r="F215" s="18">
        <f>SUM(F211:F214)</f>
        <v>485.3</v>
      </c>
      <c r="G215" s="17"/>
      <c r="H215" s="19"/>
    </row>
    <row r="216" spans="1:12" s="20" customFormat="1" x14ac:dyDescent="0.25">
      <c r="A216" s="309" t="s">
        <v>221</v>
      </c>
      <c r="B216" s="310"/>
      <c r="C216" s="311"/>
      <c r="D216" s="311"/>
      <c r="E216" s="311"/>
      <c r="F216" s="311"/>
      <c r="G216" s="310"/>
      <c r="H216" s="312"/>
    </row>
    <row r="217" spans="1:12" s="20" customFormat="1" x14ac:dyDescent="0.25">
      <c r="A217" s="23" t="s">
        <v>192</v>
      </c>
      <c r="B217" s="66">
        <v>100</v>
      </c>
      <c r="C217" s="7">
        <v>10.3</v>
      </c>
      <c r="D217" s="7">
        <v>12.67</v>
      </c>
      <c r="E217" s="7">
        <v>36.92</v>
      </c>
      <c r="F217" s="7">
        <v>300.29000000000002</v>
      </c>
      <c r="G217" s="10" t="s">
        <v>193</v>
      </c>
      <c r="H217" s="8" t="s">
        <v>194</v>
      </c>
    </row>
    <row r="218" spans="1:12" ht="12.75" customHeight="1" x14ac:dyDescent="0.25">
      <c r="A218" s="8" t="s">
        <v>22</v>
      </c>
      <c r="B218" s="12" t="s">
        <v>23</v>
      </c>
      <c r="C218" s="12">
        <v>7.0000000000000007E-2</v>
      </c>
      <c r="D218" s="12">
        <v>0.02</v>
      </c>
      <c r="E218" s="12">
        <v>15</v>
      </c>
      <c r="F218" s="12">
        <v>60</v>
      </c>
      <c r="G218" s="12">
        <v>685</v>
      </c>
      <c r="H218" s="34" t="s">
        <v>24</v>
      </c>
      <c r="L218" s="1" t="s">
        <v>226</v>
      </c>
    </row>
    <row r="219" spans="1:12" ht="12" customHeight="1" x14ac:dyDescent="0.2">
      <c r="A219" s="4" t="s">
        <v>169</v>
      </c>
      <c r="B219" s="29">
        <v>150</v>
      </c>
      <c r="C219" s="7">
        <v>0.6</v>
      </c>
      <c r="D219" s="7">
        <v>0.6</v>
      </c>
      <c r="E219" s="7">
        <v>14.7</v>
      </c>
      <c r="F219" s="7">
        <v>70.5</v>
      </c>
      <c r="G219" s="56">
        <v>338</v>
      </c>
      <c r="H219" s="11" t="s">
        <v>225</v>
      </c>
    </row>
    <row r="220" spans="1:12" s="20" customFormat="1" x14ac:dyDescent="0.25">
      <c r="A220" s="16" t="s">
        <v>25</v>
      </c>
      <c r="B220" s="17"/>
      <c r="C220" s="18">
        <f>SUM(C216:C219)</f>
        <v>10.97</v>
      </c>
      <c r="D220" s="18">
        <f>SUM(D216:D219)</f>
        <v>13.29</v>
      </c>
      <c r="E220" s="18">
        <f>SUM(E216:E219)</f>
        <v>66.62</v>
      </c>
      <c r="F220" s="18">
        <f>SUM(F216:F219)</f>
        <v>430.79</v>
      </c>
      <c r="G220" s="17"/>
      <c r="H220" s="19"/>
    </row>
    <row r="221" spans="1:12" x14ac:dyDescent="0.25">
      <c r="A221" s="309" t="s">
        <v>222</v>
      </c>
      <c r="B221" s="310"/>
      <c r="C221" s="311"/>
      <c r="D221" s="311"/>
      <c r="E221" s="311"/>
      <c r="F221" s="311"/>
      <c r="G221" s="310"/>
      <c r="H221" s="312"/>
    </row>
    <row r="222" spans="1:12" ht="12.6" customHeight="1" x14ac:dyDescent="0.25">
      <c r="A222" s="4" t="s">
        <v>57</v>
      </c>
      <c r="B222" s="36" t="s">
        <v>58</v>
      </c>
      <c r="C222" s="37">
        <v>1.71</v>
      </c>
      <c r="D222" s="37">
        <v>5.19</v>
      </c>
      <c r="E222" s="37">
        <v>6.89</v>
      </c>
      <c r="F222" s="37">
        <v>81.27</v>
      </c>
      <c r="G222" s="7" t="s">
        <v>59</v>
      </c>
      <c r="H222" s="8" t="s">
        <v>60</v>
      </c>
    </row>
    <row r="223" spans="1:12" ht="12" customHeight="1" x14ac:dyDescent="0.25">
      <c r="A223" s="14" t="s">
        <v>52</v>
      </c>
      <c r="B223" s="29">
        <v>150</v>
      </c>
      <c r="C223" s="7">
        <v>2.86</v>
      </c>
      <c r="D223" s="7">
        <v>4.32</v>
      </c>
      <c r="E223" s="7">
        <v>23.02</v>
      </c>
      <c r="F223" s="7">
        <v>142.4</v>
      </c>
      <c r="G223" s="7">
        <v>310</v>
      </c>
      <c r="H223" s="8" t="s">
        <v>53</v>
      </c>
    </row>
    <row r="224" spans="1:12" ht="12.75" customHeight="1" x14ac:dyDescent="0.25">
      <c r="A224" s="8" t="s">
        <v>22</v>
      </c>
      <c r="B224" s="12" t="s">
        <v>23</v>
      </c>
      <c r="C224" s="12">
        <v>7.0000000000000007E-2</v>
      </c>
      <c r="D224" s="12">
        <v>0.02</v>
      </c>
      <c r="E224" s="12">
        <v>15</v>
      </c>
      <c r="F224" s="12">
        <v>60</v>
      </c>
      <c r="G224" s="12">
        <v>685</v>
      </c>
      <c r="H224" s="34" t="s">
        <v>24</v>
      </c>
      <c r="L224" s="1" t="s">
        <v>226</v>
      </c>
    </row>
    <row r="225" spans="1:8" x14ac:dyDescent="0.25">
      <c r="A225" s="14" t="s">
        <v>42</v>
      </c>
      <c r="B225" s="7">
        <v>40</v>
      </c>
      <c r="C225" s="15">
        <v>2.6</v>
      </c>
      <c r="D225" s="15">
        <v>0.4</v>
      </c>
      <c r="E225" s="15">
        <v>17.2</v>
      </c>
      <c r="F225" s="15">
        <v>85</v>
      </c>
      <c r="G225" s="7" t="s">
        <v>43</v>
      </c>
      <c r="H225" s="4" t="s">
        <v>44</v>
      </c>
    </row>
    <row r="226" spans="1:8" s="20" customFormat="1" x14ac:dyDescent="0.25">
      <c r="A226" s="16" t="s">
        <v>25</v>
      </c>
      <c r="B226" s="17"/>
      <c r="C226" s="18">
        <f>SUM(C222:C225)</f>
        <v>7.24</v>
      </c>
      <c r="D226" s="18">
        <f>SUM(D222:D225)</f>
        <v>9.9300000000000015</v>
      </c>
      <c r="E226" s="18">
        <f>SUM(E222:E225)</f>
        <v>62.11</v>
      </c>
      <c r="F226" s="18">
        <f>SUM(F222:F225)</f>
        <v>368.67</v>
      </c>
      <c r="G226" s="17"/>
      <c r="H226" s="19"/>
    </row>
    <row r="227" spans="1:8" s="20" customFormat="1" x14ac:dyDescent="0.25">
      <c r="A227" s="309" t="s">
        <v>223</v>
      </c>
      <c r="B227" s="310"/>
      <c r="C227" s="311"/>
      <c r="D227" s="311"/>
      <c r="E227" s="311"/>
      <c r="F227" s="311"/>
      <c r="G227" s="310"/>
      <c r="H227" s="312"/>
    </row>
    <row r="228" spans="1:8" ht="12.6" customHeight="1" x14ac:dyDescent="0.25">
      <c r="A228" s="4" t="s">
        <v>57</v>
      </c>
      <c r="B228" s="36" t="s">
        <v>58</v>
      </c>
      <c r="C228" s="37">
        <v>1.71</v>
      </c>
      <c r="D228" s="37">
        <v>5.19</v>
      </c>
      <c r="E228" s="37">
        <v>6.89</v>
      </c>
      <c r="F228" s="37">
        <v>81.27</v>
      </c>
      <c r="G228" s="7" t="s">
        <v>59</v>
      </c>
      <c r="H228" s="8" t="s">
        <v>60</v>
      </c>
    </row>
    <row r="229" spans="1:8" ht="12.75" customHeight="1" x14ac:dyDescent="0.25">
      <c r="A229" s="23" t="s">
        <v>192</v>
      </c>
      <c r="B229" s="7">
        <v>75</v>
      </c>
      <c r="C229" s="7">
        <v>7.73</v>
      </c>
      <c r="D229" s="7">
        <v>9.5</v>
      </c>
      <c r="E229" s="7">
        <v>27.69</v>
      </c>
      <c r="F229" s="7">
        <v>225.22</v>
      </c>
      <c r="G229" s="10" t="s">
        <v>193</v>
      </c>
      <c r="H229" s="8" t="s">
        <v>194</v>
      </c>
    </row>
    <row r="230" spans="1:8" ht="12" customHeight="1" x14ac:dyDescent="0.25">
      <c r="A230" s="23" t="s">
        <v>54</v>
      </c>
      <c r="B230" s="7" t="s">
        <v>55</v>
      </c>
      <c r="C230" s="15">
        <v>0.13</v>
      </c>
      <c r="D230" s="15">
        <v>0.02</v>
      </c>
      <c r="E230" s="15">
        <v>15.2</v>
      </c>
      <c r="F230" s="15">
        <v>62</v>
      </c>
      <c r="G230" s="12">
        <v>686</v>
      </c>
      <c r="H230" s="47" t="s">
        <v>56</v>
      </c>
    </row>
    <row r="231" spans="1:8" x14ac:dyDescent="0.25">
      <c r="A231" s="14" t="s">
        <v>42</v>
      </c>
      <c r="B231" s="7">
        <v>20</v>
      </c>
      <c r="C231" s="15">
        <v>1.3</v>
      </c>
      <c r="D231" s="15">
        <v>0.2</v>
      </c>
      <c r="E231" s="15">
        <v>8.6</v>
      </c>
      <c r="F231" s="15">
        <v>43</v>
      </c>
      <c r="G231" s="7" t="s">
        <v>43</v>
      </c>
      <c r="H231" s="55" t="s">
        <v>44</v>
      </c>
    </row>
    <row r="232" spans="1:8" s="20" customFormat="1" x14ac:dyDescent="0.25">
      <c r="A232" s="16" t="s">
        <v>25</v>
      </c>
      <c r="B232" s="17"/>
      <c r="C232" s="18">
        <f>SUM(C228:C231)</f>
        <v>10.870000000000003</v>
      </c>
      <c r="D232" s="18">
        <f>SUM(D228:D231)</f>
        <v>14.91</v>
      </c>
      <c r="E232" s="18">
        <f>SUM(E228:E231)</f>
        <v>58.38</v>
      </c>
      <c r="F232" s="18">
        <f>SUM(F228:F231)</f>
        <v>411.49</v>
      </c>
      <c r="G232" s="17"/>
      <c r="H232" s="19"/>
    </row>
    <row r="233" spans="1:8" x14ac:dyDescent="0.25">
      <c r="A233" s="309" t="s">
        <v>224</v>
      </c>
      <c r="B233" s="310"/>
      <c r="C233" s="311"/>
      <c r="D233" s="311"/>
      <c r="E233" s="311"/>
      <c r="F233" s="311"/>
      <c r="G233" s="310"/>
      <c r="H233" s="312"/>
    </row>
    <row r="234" spans="1:8" s="20" customFormat="1" x14ac:dyDescent="0.25">
      <c r="A234" s="23" t="s">
        <v>192</v>
      </c>
      <c r="B234" s="66">
        <v>100</v>
      </c>
      <c r="C234" s="7">
        <v>10.3</v>
      </c>
      <c r="D234" s="7">
        <v>12.67</v>
      </c>
      <c r="E234" s="7">
        <v>36.92</v>
      </c>
      <c r="F234" s="7">
        <v>300.29000000000002</v>
      </c>
      <c r="G234" s="10" t="s">
        <v>193</v>
      </c>
      <c r="H234" s="8" t="s">
        <v>194</v>
      </c>
    </row>
    <row r="235" spans="1:8" ht="12" customHeight="1" x14ac:dyDescent="0.2">
      <c r="A235" s="4" t="s">
        <v>169</v>
      </c>
      <c r="B235" s="29">
        <v>150</v>
      </c>
      <c r="C235" s="7">
        <v>0.6</v>
      </c>
      <c r="D235" s="7">
        <v>0.6</v>
      </c>
      <c r="E235" s="7">
        <v>14.7</v>
      </c>
      <c r="F235" s="7">
        <v>70.5</v>
      </c>
      <c r="G235" s="56">
        <v>338</v>
      </c>
      <c r="H235" s="11" t="s">
        <v>225</v>
      </c>
    </row>
    <row r="236" spans="1:8" ht="14.25" customHeight="1" x14ac:dyDescent="0.25">
      <c r="A236" s="14" t="s">
        <v>67</v>
      </c>
      <c r="B236" s="22">
        <v>200</v>
      </c>
      <c r="C236" s="13">
        <v>0.14000000000000001</v>
      </c>
      <c r="D236" s="13">
        <v>0.11</v>
      </c>
      <c r="E236" s="13">
        <v>21.52</v>
      </c>
      <c r="F236" s="13">
        <v>87.59</v>
      </c>
      <c r="G236" s="15" t="s">
        <v>68</v>
      </c>
      <c r="H236" s="23" t="s">
        <v>69</v>
      </c>
    </row>
    <row r="237" spans="1:8" s="20" customFormat="1" x14ac:dyDescent="0.25">
      <c r="A237" s="16" t="s">
        <v>25</v>
      </c>
      <c r="B237" s="17"/>
      <c r="C237" s="18">
        <f>SUM(C234:C236)</f>
        <v>11.040000000000001</v>
      </c>
      <c r="D237" s="18">
        <f t="shared" ref="D237:F237" si="10">SUM(D234:D236)</f>
        <v>13.379999999999999</v>
      </c>
      <c r="E237" s="18">
        <f t="shared" si="10"/>
        <v>73.14</v>
      </c>
      <c r="F237" s="18">
        <f t="shared" si="10"/>
        <v>458.38</v>
      </c>
      <c r="G237" s="17"/>
      <c r="H237" s="19"/>
    </row>
    <row r="238" spans="1:8" x14ac:dyDescent="0.25">
      <c r="A238" s="302" t="s">
        <v>70</v>
      </c>
      <c r="B238" s="303"/>
      <c r="C238" s="303"/>
      <c r="D238" s="303"/>
      <c r="E238" s="303"/>
      <c r="F238" s="303"/>
      <c r="G238" s="303"/>
      <c r="H238" s="304"/>
    </row>
    <row r="239" spans="1:8" x14ac:dyDescent="0.25">
      <c r="A239" s="305" t="s">
        <v>2</v>
      </c>
      <c r="B239" s="302"/>
      <c r="C239" s="303"/>
      <c r="D239" s="303"/>
      <c r="E239" s="303"/>
      <c r="F239" s="303"/>
      <c r="G239" s="307" t="s">
        <v>4</v>
      </c>
      <c r="H239" s="307" t="s">
        <v>5</v>
      </c>
    </row>
    <row r="240" spans="1:8" ht="22.5" customHeight="1" x14ac:dyDescent="0.25">
      <c r="A240" s="306"/>
      <c r="B240" s="2" t="s">
        <v>6</v>
      </c>
      <c r="C240" s="3" t="s">
        <v>7</v>
      </c>
      <c r="D240" s="3" t="s">
        <v>8</v>
      </c>
      <c r="E240" s="3" t="s">
        <v>9</v>
      </c>
      <c r="F240" s="3" t="s">
        <v>10</v>
      </c>
      <c r="G240" s="308"/>
      <c r="H240" s="308"/>
    </row>
    <row r="241" spans="1:8" ht="13.5" customHeight="1" x14ac:dyDescent="0.25">
      <c r="A241" s="309" t="s">
        <v>220</v>
      </c>
      <c r="B241" s="310"/>
      <c r="C241" s="311"/>
      <c r="D241" s="311"/>
      <c r="E241" s="311"/>
      <c r="F241" s="311"/>
      <c r="G241" s="310"/>
      <c r="H241" s="312"/>
    </row>
    <row r="242" spans="1:8" s="50" customFormat="1" ht="23.25" customHeight="1" x14ac:dyDescent="0.2">
      <c r="A242" s="47" t="s">
        <v>12</v>
      </c>
      <c r="B242" s="29" t="s">
        <v>13</v>
      </c>
      <c r="C242" s="7">
        <v>5.96</v>
      </c>
      <c r="D242" s="7">
        <v>7.25</v>
      </c>
      <c r="E242" s="7">
        <v>42.89</v>
      </c>
      <c r="F242" s="7">
        <v>261</v>
      </c>
      <c r="G242" s="28" t="s">
        <v>14</v>
      </c>
      <c r="H242" s="8" t="s">
        <v>15</v>
      </c>
    </row>
    <row r="243" spans="1:8" x14ac:dyDescent="0.25">
      <c r="A243" s="8" t="s">
        <v>126</v>
      </c>
      <c r="B243" s="44">
        <v>100</v>
      </c>
      <c r="C243" s="45">
        <v>12.78</v>
      </c>
      <c r="D243" s="45">
        <v>14.16</v>
      </c>
      <c r="E243" s="45">
        <v>37.659999999999997</v>
      </c>
      <c r="F243" s="45">
        <v>333</v>
      </c>
      <c r="G243" s="25" t="s">
        <v>146</v>
      </c>
      <c r="H243" s="8" t="s">
        <v>128</v>
      </c>
    </row>
    <row r="244" spans="1:8" ht="12" customHeight="1" x14ac:dyDescent="0.25">
      <c r="A244" s="8" t="s">
        <v>22</v>
      </c>
      <c r="B244" s="12" t="s">
        <v>23</v>
      </c>
      <c r="C244" s="12">
        <v>7.0000000000000007E-2</v>
      </c>
      <c r="D244" s="12">
        <v>0.02</v>
      </c>
      <c r="E244" s="12">
        <v>15</v>
      </c>
      <c r="F244" s="12">
        <v>60</v>
      </c>
      <c r="G244" s="12">
        <v>685</v>
      </c>
      <c r="H244" s="34" t="s">
        <v>24</v>
      </c>
    </row>
    <row r="245" spans="1:8" s="20" customFormat="1" x14ac:dyDescent="0.25">
      <c r="A245" s="16" t="s">
        <v>25</v>
      </c>
      <c r="B245" s="17"/>
      <c r="C245" s="18">
        <f>SUM(C242:C244)</f>
        <v>18.809999999999999</v>
      </c>
      <c r="D245" s="18">
        <f>SUM(D242:D244)</f>
        <v>21.43</v>
      </c>
      <c r="E245" s="18">
        <f>SUM(E242:E244)</f>
        <v>95.55</v>
      </c>
      <c r="F245" s="18">
        <f>SUM(F242:F244)</f>
        <v>654</v>
      </c>
      <c r="G245" s="17"/>
      <c r="H245" s="19"/>
    </row>
    <row r="246" spans="1:8" s="20" customFormat="1" x14ac:dyDescent="0.25">
      <c r="A246" s="309" t="s">
        <v>221</v>
      </c>
      <c r="B246" s="310"/>
      <c r="C246" s="311"/>
      <c r="D246" s="311"/>
      <c r="E246" s="311"/>
      <c r="F246" s="311"/>
      <c r="G246" s="310"/>
      <c r="H246" s="312"/>
    </row>
    <row r="247" spans="1:8" s="20" customFormat="1" x14ac:dyDescent="0.25">
      <c r="A247" s="41" t="s">
        <v>198</v>
      </c>
      <c r="B247" s="29">
        <v>100</v>
      </c>
      <c r="C247" s="7">
        <v>5.8</v>
      </c>
      <c r="D247" s="7">
        <v>4.43</v>
      </c>
      <c r="E247" s="6">
        <v>32.64</v>
      </c>
      <c r="F247" s="7">
        <v>190.5</v>
      </c>
      <c r="G247" s="15" t="s">
        <v>199</v>
      </c>
      <c r="H247" s="8" t="s">
        <v>200</v>
      </c>
    </row>
    <row r="248" spans="1:8" ht="12" customHeight="1" x14ac:dyDescent="0.25">
      <c r="A248" s="23" t="s">
        <v>54</v>
      </c>
      <c r="B248" s="7" t="s">
        <v>55</v>
      </c>
      <c r="C248" s="15">
        <v>0.13</v>
      </c>
      <c r="D248" s="15">
        <v>0.02</v>
      </c>
      <c r="E248" s="15">
        <v>15.2</v>
      </c>
      <c r="F248" s="15">
        <v>62</v>
      </c>
      <c r="G248" s="12">
        <v>686</v>
      </c>
      <c r="H248" s="47" t="s">
        <v>56</v>
      </c>
    </row>
    <row r="249" spans="1:8" s="20" customFormat="1" x14ac:dyDescent="0.25">
      <c r="A249" s="16" t="s">
        <v>25</v>
      </c>
      <c r="B249" s="17"/>
      <c r="C249" s="18">
        <f>SUM(C247:C248)</f>
        <v>5.93</v>
      </c>
      <c r="D249" s="18">
        <f>SUM(D247:D248)</f>
        <v>4.4499999999999993</v>
      </c>
      <c r="E249" s="18">
        <f>SUM(E247:E248)</f>
        <v>47.84</v>
      </c>
      <c r="F249" s="18">
        <f>SUM(F247:F248)</f>
        <v>252.5</v>
      </c>
      <c r="G249" s="17"/>
      <c r="H249" s="19"/>
    </row>
    <row r="250" spans="1:8" s="20" customFormat="1" x14ac:dyDescent="0.25">
      <c r="A250" s="309" t="s">
        <v>222</v>
      </c>
      <c r="B250" s="310"/>
      <c r="C250" s="311"/>
      <c r="D250" s="311"/>
      <c r="E250" s="311"/>
      <c r="F250" s="311"/>
      <c r="G250" s="310"/>
      <c r="H250" s="312"/>
    </row>
    <row r="251" spans="1:8" ht="23.25" customHeight="1" x14ac:dyDescent="0.25">
      <c r="A251" s="14" t="s">
        <v>76</v>
      </c>
      <c r="B251" s="5" t="s">
        <v>28</v>
      </c>
      <c r="C251" s="7">
        <v>1.25</v>
      </c>
      <c r="D251" s="7">
        <v>5.4</v>
      </c>
      <c r="E251" s="7">
        <v>6.83</v>
      </c>
      <c r="F251" s="7">
        <v>80.22</v>
      </c>
      <c r="G251" s="7" t="s">
        <v>77</v>
      </c>
      <c r="H251" s="8" t="s">
        <v>78</v>
      </c>
    </row>
    <row r="252" spans="1:8" ht="12" customHeight="1" x14ac:dyDescent="0.25">
      <c r="A252" s="4" t="s">
        <v>150</v>
      </c>
      <c r="B252" s="15">
        <v>150</v>
      </c>
      <c r="C252" s="15">
        <v>5.52</v>
      </c>
      <c r="D252" s="15">
        <v>4.51</v>
      </c>
      <c r="E252" s="15">
        <v>26.45</v>
      </c>
      <c r="F252" s="15">
        <v>168.45</v>
      </c>
      <c r="G252" s="10" t="s">
        <v>35</v>
      </c>
      <c r="H252" s="4" t="s">
        <v>36</v>
      </c>
    </row>
    <row r="253" spans="1:8" ht="14.25" customHeight="1" x14ac:dyDescent="0.25">
      <c r="A253" s="4" t="s">
        <v>137</v>
      </c>
      <c r="B253" s="15">
        <v>200</v>
      </c>
      <c r="C253" s="12">
        <v>0</v>
      </c>
      <c r="D253" s="12">
        <v>0</v>
      </c>
      <c r="E253" s="12">
        <v>19.97</v>
      </c>
      <c r="F253" s="12">
        <v>76</v>
      </c>
      <c r="G253" s="15" t="s">
        <v>138</v>
      </c>
      <c r="H253" s="8" t="s">
        <v>139</v>
      </c>
    </row>
    <row r="254" spans="1:8" x14ac:dyDescent="0.25">
      <c r="A254" s="14" t="s">
        <v>42</v>
      </c>
      <c r="B254" s="7">
        <v>40</v>
      </c>
      <c r="C254" s="15">
        <v>2.6</v>
      </c>
      <c r="D254" s="15">
        <v>0.4</v>
      </c>
      <c r="E254" s="15">
        <v>17.2</v>
      </c>
      <c r="F254" s="15">
        <v>85</v>
      </c>
      <c r="G254" s="7" t="s">
        <v>43</v>
      </c>
      <c r="H254" s="4" t="s">
        <v>44</v>
      </c>
    </row>
    <row r="255" spans="1:8" s="20" customFormat="1" x14ac:dyDescent="0.25">
      <c r="A255" s="16" t="s">
        <v>25</v>
      </c>
      <c r="B255" s="17"/>
      <c r="C255" s="18">
        <f>SUM(C251:C254)</f>
        <v>9.3699999999999992</v>
      </c>
      <c r="D255" s="18">
        <f>SUM(D251:D254)</f>
        <v>10.31</v>
      </c>
      <c r="E255" s="18">
        <f>SUM(E251:E254)</f>
        <v>70.45</v>
      </c>
      <c r="F255" s="18">
        <f>SUM(F251:F254)</f>
        <v>409.66999999999996</v>
      </c>
      <c r="G255" s="17"/>
      <c r="H255" s="19"/>
    </row>
    <row r="256" spans="1:8" s="20" customFormat="1" x14ac:dyDescent="0.25">
      <c r="A256" s="309" t="s">
        <v>223</v>
      </c>
      <c r="B256" s="310"/>
      <c r="C256" s="311"/>
      <c r="D256" s="311"/>
      <c r="E256" s="311"/>
      <c r="F256" s="311"/>
      <c r="G256" s="310"/>
      <c r="H256" s="312"/>
    </row>
    <row r="257" spans="1:8" ht="23.25" customHeight="1" x14ac:dyDescent="0.25">
      <c r="A257" s="14" t="s">
        <v>76</v>
      </c>
      <c r="B257" s="5" t="s">
        <v>28</v>
      </c>
      <c r="C257" s="7">
        <v>1.25</v>
      </c>
      <c r="D257" s="7">
        <v>5.4</v>
      </c>
      <c r="E257" s="7">
        <v>6.83</v>
      </c>
      <c r="F257" s="7">
        <v>80.22</v>
      </c>
      <c r="G257" s="7" t="s">
        <v>77</v>
      </c>
      <c r="H257" s="8" t="s">
        <v>78</v>
      </c>
    </row>
    <row r="258" spans="1:8" ht="12.75" customHeight="1" x14ac:dyDescent="0.2">
      <c r="A258" s="4" t="s">
        <v>210</v>
      </c>
      <c r="B258" s="7">
        <v>60</v>
      </c>
      <c r="C258" s="7">
        <v>7.38</v>
      </c>
      <c r="D258" s="7">
        <v>4.38</v>
      </c>
      <c r="E258" s="7">
        <v>23.34</v>
      </c>
      <c r="F258" s="7">
        <v>161.6</v>
      </c>
      <c r="G258" s="32">
        <v>410</v>
      </c>
      <c r="H258" s="11" t="s">
        <v>211</v>
      </c>
    </row>
    <row r="259" spans="1:8" ht="12" customHeight="1" x14ac:dyDescent="0.25">
      <c r="A259" s="8" t="s">
        <v>22</v>
      </c>
      <c r="B259" s="12" t="s">
        <v>23</v>
      </c>
      <c r="C259" s="12">
        <v>7.0000000000000007E-2</v>
      </c>
      <c r="D259" s="12">
        <v>0.02</v>
      </c>
      <c r="E259" s="12">
        <v>15</v>
      </c>
      <c r="F259" s="12">
        <v>60</v>
      </c>
      <c r="G259" s="12">
        <v>685</v>
      </c>
      <c r="H259" s="34" t="s">
        <v>24</v>
      </c>
    </row>
    <row r="260" spans="1:8" x14ac:dyDescent="0.25">
      <c r="A260" s="14" t="s">
        <v>42</v>
      </c>
      <c r="B260" s="7">
        <v>20</v>
      </c>
      <c r="C260" s="15">
        <v>1.3</v>
      </c>
      <c r="D260" s="15">
        <v>0.2</v>
      </c>
      <c r="E260" s="15">
        <v>8.6</v>
      </c>
      <c r="F260" s="15">
        <v>43</v>
      </c>
      <c r="G260" s="7" t="s">
        <v>43</v>
      </c>
      <c r="H260" s="55" t="s">
        <v>44</v>
      </c>
    </row>
    <row r="261" spans="1:8" s="20" customFormat="1" x14ac:dyDescent="0.25">
      <c r="A261" s="16" t="s">
        <v>25</v>
      </c>
      <c r="B261" s="17"/>
      <c r="C261" s="18">
        <f>SUM(C257:C260)</f>
        <v>10</v>
      </c>
      <c r="D261" s="18">
        <f>SUM(D257:D260)</f>
        <v>10</v>
      </c>
      <c r="E261" s="18">
        <f>SUM(E257:E260)</f>
        <v>53.77</v>
      </c>
      <c r="F261" s="18">
        <f>SUM(F257:F260)</f>
        <v>344.82</v>
      </c>
      <c r="G261" s="17"/>
      <c r="H261" s="19"/>
    </row>
    <row r="262" spans="1:8" x14ac:dyDescent="0.25">
      <c r="A262" s="309" t="s">
        <v>224</v>
      </c>
      <c r="B262" s="310"/>
      <c r="C262" s="311"/>
      <c r="D262" s="311"/>
      <c r="E262" s="311"/>
      <c r="F262" s="311"/>
      <c r="G262" s="310"/>
      <c r="H262" s="312"/>
    </row>
    <row r="263" spans="1:8" s="20" customFormat="1" x14ac:dyDescent="0.25">
      <c r="A263" s="8" t="s">
        <v>175</v>
      </c>
      <c r="B263" s="15">
        <v>100</v>
      </c>
      <c r="C263" s="7">
        <v>12.29</v>
      </c>
      <c r="D263" s="7">
        <v>7.3</v>
      </c>
      <c r="E263" s="6">
        <v>38.909999999999997</v>
      </c>
      <c r="F263" s="7">
        <v>269.33</v>
      </c>
      <c r="G263" s="60" t="s">
        <v>176</v>
      </c>
      <c r="H263" s="8" t="s">
        <v>177</v>
      </c>
    </row>
    <row r="264" spans="1:8" ht="14.25" customHeight="1" x14ac:dyDescent="0.25">
      <c r="A264" s="4" t="s">
        <v>137</v>
      </c>
      <c r="B264" s="15">
        <v>200</v>
      </c>
      <c r="C264" s="12">
        <v>0</v>
      </c>
      <c r="D264" s="12">
        <v>0</v>
      </c>
      <c r="E264" s="12">
        <v>19.97</v>
      </c>
      <c r="F264" s="12">
        <v>76</v>
      </c>
      <c r="G264" s="15" t="s">
        <v>138</v>
      </c>
      <c r="H264" s="8" t="s">
        <v>139</v>
      </c>
    </row>
    <row r="265" spans="1:8" ht="14.25" customHeight="1" x14ac:dyDescent="0.25">
      <c r="A265" s="16" t="s">
        <v>25</v>
      </c>
      <c r="B265" s="15"/>
      <c r="C265" s="15">
        <f>SUM(C263:C264)</f>
        <v>12.29</v>
      </c>
      <c r="D265" s="15">
        <f t="shared" ref="D265:F265" si="11">SUM(D263:D264)</f>
        <v>7.3</v>
      </c>
      <c r="E265" s="15">
        <f t="shared" si="11"/>
        <v>58.879999999999995</v>
      </c>
      <c r="F265" s="15">
        <f t="shared" si="11"/>
        <v>345.33</v>
      </c>
      <c r="G265" s="15"/>
      <c r="H265" s="8"/>
    </row>
    <row r="266" spans="1:8" x14ac:dyDescent="0.25">
      <c r="A266" s="302" t="s">
        <v>88</v>
      </c>
      <c r="B266" s="303"/>
      <c r="C266" s="303"/>
      <c r="D266" s="303"/>
      <c r="E266" s="303"/>
      <c r="F266" s="303"/>
      <c r="G266" s="303"/>
      <c r="H266" s="304"/>
    </row>
    <row r="267" spans="1:8" x14ac:dyDescent="0.25">
      <c r="A267" s="305" t="s">
        <v>2</v>
      </c>
      <c r="B267" s="302"/>
      <c r="C267" s="303"/>
      <c r="D267" s="303"/>
      <c r="E267" s="303"/>
      <c r="F267" s="303"/>
      <c r="G267" s="307" t="s">
        <v>4</v>
      </c>
      <c r="H267" s="307" t="s">
        <v>5</v>
      </c>
    </row>
    <row r="268" spans="1:8" ht="22.5" customHeight="1" x14ac:dyDescent="0.25">
      <c r="A268" s="306"/>
      <c r="B268" s="2" t="s">
        <v>6</v>
      </c>
      <c r="C268" s="3" t="s">
        <v>7</v>
      </c>
      <c r="D268" s="3" t="s">
        <v>8</v>
      </c>
      <c r="E268" s="3" t="s">
        <v>9</v>
      </c>
      <c r="F268" s="3" t="s">
        <v>10</v>
      </c>
      <c r="G268" s="308"/>
      <c r="H268" s="308"/>
    </row>
    <row r="269" spans="1:8" ht="13.5" customHeight="1" x14ac:dyDescent="0.25">
      <c r="A269" s="309" t="s">
        <v>220</v>
      </c>
      <c r="B269" s="310"/>
      <c r="C269" s="311"/>
      <c r="D269" s="311"/>
      <c r="E269" s="311"/>
      <c r="F269" s="311"/>
      <c r="G269" s="310"/>
      <c r="H269" s="312"/>
    </row>
    <row r="270" spans="1:8" ht="14.45" customHeight="1" x14ac:dyDescent="0.25">
      <c r="A270" s="8" t="s">
        <v>97</v>
      </c>
      <c r="B270" s="15">
        <v>150</v>
      </c>
      <c r="C270" s="15">
        <v>3.06</v>
      </c>
      <c r="D270" s="15">
        <v>4.8</v>
      </c>
      <c r="E270" s="15">
        <v>20.440000000000001</v>
      </c>
      <c r="F270" s="15">
        <v>137.25</v>
      </c>
      <c r="G270" s="15">
        <v>312</v>
      </c>
      <c r="H270" s="4" t="s">
        <v>98</v>
      </c>
    </row>
    <row r="271" spans="1:8" x14ac:dyDescent="0.2">
      <c r="A271" s="8" t="s">
        <v>208</v>
      </c>
      <c r="B271" s="5">
        <v>80</v>
      </c>
      <c r="C271" s="7">
        <v>6.97</v>
      </c>
      <c r="D271" s="7">
        <v>7.74</v>
      </c>
      <c r="E271" s="7">
        <v>46.47</v>
      </c>
      <c r="F271" s="7">
        <v>289.39</v>
      </c>
      <c r="G271" s="7" t="s">
        <v>185</v>
      </c>
      <c r="H271" s="11" t="s">
        <v>209</v>
      </c>
    </row>
    <row r="272" spans="1:8" ht="10.5" customHeight="1" x14ac:dyDescent="0.25">
      <c r="A272" s="8" t="s">
        <v>22</v>
      </c>
      <c r="B272" s="12" t="s">
        <v>23</v>
      </c>
      <c r="C272" s="12">
        <v>7.0000000000000007E-2</v>
      </c>
      <c r="D272" s="12">
        <v>0.02</v>
      </c>
      <c r="E272" s="12">
        <v>15</v>
      </c>
      <c r="F272" s="12">
        <v>60</v>
      </c>
      <c r="G272" s="15">
        <v>685</v>
      </c>
      <c r="H272" s="4" t="s">
        <v>24</v>
      </c>
    </row>
    <row r="273" spans="1:8" s="20" customFormat="1" x14ac:dyDescent="0.25">
      <c r="A273" s="16" t="s">
        <v>25</v>
      </c>
      <c r="B273" s="17"/>
      <c r="C273" s="18">
        <f>SUM(C270:C272)</f>
        <v>10.1</v>
      </c>
      <c r="D273" s="18">
        <f>SUM(D270:D272)</f>
        <v>12.559999999999999</v>
      </c>
      <c r="E273" s="18">
        <f>SUM(E270:E272)</f>
        <v>81.91</v>
      </c>
      <c r="F273" s="18">
        <f>SUM(F270:F272)</f>
        <v>486.64</v>
      </c>
      <c r="G273" s="17"/>
      <c r="H273" s="19"/>
    </row>
    <row r="274" spans="1:8" x14ac:dyDescent="0.25">
      <c r="A274" s="309" t="s">
        <v>221</v>
      </c>
      <c r="B274" s="310"/>
      <c r="C274" s="311"/>
      <c r="D274" s="311"/>
      <c r="E274" s="311"/>
      <c r="F274" s="311"/>
      <c r="G274" s="310"/>
      <c r="H274" s="312"/>
    </row>
    <row r="275" spans="1:8" x14ac:dyDescent="0.25">
      <c r="A275" s="8" t="s">
        <v>166</v>
      </c>
      <c r="B275" s="5">
        <v>100</v>
      </c>
      <c r="C275" s="7">
        <v>9.77</v>
      </c>
      <c r="D275" s="7">
        <v>11.6</v>
      </c>
      <c r="E275" s="7">
        <v>29.23</v>
      </c>
      <c r="F275" s="7">
        <v>264.02</v>
      </c>
      <c r="G275" s="15" t="s">
        <v>167</v>
      </c>
      <c r="H275" s="8" t="s">
        <v>168</v>
      </c>
    </row>
    <row r="276" spans="1:8" ht="10.5" customHeight="1" x14ac:dyDescent="0.25">
      <c r="A276" s="8" t="s">
        <v>22</v>
      </c>
      <c r="B276" s="12" t="s">
        <v>23</v>
      </c>
      <c r="C276" s="12">
        <v>7.0000000000000007E-2</v>
      </c>
      <c r="D276" s="12">
        <v>0.02</v>
      </c>
      <c r="E276" s="12">
        <v>15</v>
      </c>
      <c r="F276" s="12">
        <v>60</v>
      </c>
      <c r="G276" s="15">
        <v>685</v>
      </c>
      <c r="H276" s="4" t="s">
        <v>24</v>
      </c>
    </row>
    <row r="277" spans="1:8" s="20" customFormat="1" x14ac:dyDescent="0.25">
      <c r="A277" s="16" t="s">
        <v>25</v>
      </c>
      <c r="B277" s="17"/>
      <c r="C277" s="18">
        <f>SUM(C274:C276)</f>
        <v>9.84</v>
      </c>
      <c r="D277" s="18">
        <f>SUM(D274:D276)</f>
        <v>11.62</v>
      </c>
      <c r="E277" s="18">
        <f>SUM(E274:E276)</f>
        <v>44.230000000000004</v>
      </c>
      <c r="F277" s="18">
        <f>SUM(F274:F276)</f>
        <v>324.02</v>
      </c>
      <c r="G277" s="17"/>
      <c r="H277" s="19"/>
    </row>
    <row r="278" spans="1:8" x14ac:dyDescent="0.25">
      <c r="A278" s="309" t="s">
        <v>222</v>
      </c>
      <c r="B278" s="310"/>
      <c r="C278" s="311"/>
      <c r="D278" s="311"/>
      <c r="E278" s="311"/>
      <c r="F278" s="311"/>
      <c r="G278" s="310"/>
      <c r="H278" s="312"/>
    </row>
    <row r="279" spans="1:8" ht="15" customHeight="1" x14ac:dyDescent="0.25">
      <c r="A279" s="4" t="s">
        <v>241</v>
      </c>
      <c r="B279" s="29">
        <v>200</v>
      </c>
      <c r="C279" s="6">
        <v>4.4000000000000004</v>
      </c>
      <c r="D279" s="6">
        <v>4.2</v>
      </c>
      <c r="E279" s="6">
        <v>13.2</v>
      </c>
      <c r="F279" s="6">
        <v>118.6</v>
      </c>
      <c r="G279" s="15" t="s">
        <v>242</v>
      </c>
      <c r="H279" s="4" t="s">
        <v>243</v>
      </c>
    </row>
    <row r="280" spans="1:8" x14ac:dyDescent="0.25">
      <c r="A280" s="4" t="s">
        <v>135</v>
      </c>
      <c r="B280" s="29">
        <v>150</v>
      </c>
      <c r="C280" s="13">
        <v>2.6</v>
      </c>
      <c r="D280" s="13">
        <v>11.8</v>
      </c>
      <c r="E280" s="13">
        <v>12.81</v>
      </c>
      <c r="F280" s="13">
        <v>163.5</v>
      </c>
      <c r="G280" s="15">
        <v>541</v>
      </c>
      <c r="H280" s="8" t="s">
        <v>136</v>
      </c>
    </row>
    <row r="281" spans="1:8" ht="10.5" customHeight="1" x14ac:dyDescent="0.25">
      <c r="A281" s="8" t="s">
        <v>22</v>
      </c>
      <c r="B281" s="12" t="s">
        <v>23</v>
      </c>
      <c r="C281" s="12">
        <v>7.0000000000000007E-2</v>
      </c>
      <c r="D281" s="12">
        <v>0.02</v>
      </c>
      <c r="E281" s="12">
        <v>15</v>
      </c>
      <c r="F281" s="12">
        <v>60</v>
      </c>
      <c r="G281" s="15">
        <v>685</v>
      </c>
      <c r="H281" s="4" t="s">
        <v>24</v>
      </c>
    </row>
    <row r="282" spans="1:8" x14ac:dyDescent="0.25">
      <c r="A282" s="14" t="s">
        <v>42</v>
      </c>
      <c r="B282" s="7">
        <v>40</v>
      </c>
      <c r="C282" s="15">
        <v>2.6</v>
      </c>
      <c r="D282" s="15">
        <v>0.4</v>
      </c>
      <c r="E282" s="15">
        <v>17.2</v>
      </c>
      <c r="F282" s="15">
        <v>85</v>
      </c>
      <c r="G282" s="7" t="s">
        <v>43</v>
      </c>
      <c r="H282" s="4" t="s">
        <v>44</v>
      </c>
    </row>
    <row r="283" spans="1:8" s="20" customFormat="1" x14ac:dyDescent="0.25">
      <c r="A283" s="16" t="s">
        <v>25</v>
      </c>
      <c r="B283" s="17"/>
      <c r="C283" s="18">
        <f>SUM(C279:C282)</f>
        <v>9.67</v>
      </c>
      <c r="D283" s="18">
        <f>SUM(D279:D282)</f>
        <v>16.419999999999998</v>
      </c>
      <c r="E283" s="18">
        <f>SUM(E279:E282)</f>
        <v>58.209999999999994</v>
      </c>
      <c r="F283" s="18">
        <f>SUM(F279:F282)</f>
        <v>427.1</v>
      </c>
      <c r="G283" s="17"/>
      <c r="H283" s="19"/>
    </row>
    <row r="284" spans="1:8" s="20" customFormat="1" x14ac:dyDescent="0.25">
      <c r="A284" s="309" t="s">
        <v>223</v>
      </c>
      <c r="B284" s="310"/>
      <c r="C284" s="311"/>
      <c r="D284" s="311"/>
      <c r="E284" s="311"/>
      <c r="F284" s="311"/>
      <c r="G284" s="310"/>
      <c r="H284" s="312"/>
    </row>
    <row r="285" spans="1:8" ht="15" customHeight="1" x14ac:dyDescent="0.25">
      <c r="A285" s="4" t="s">
        <v>241</v>
      </c>
      <c r="B285" s="29">
        <v>200</v>
      </c>
      <c r="C285" s="6">
        <v>4.4000000000000004</v>
      </c>
      <c r="D285" s="6">
        <v>4.2</v>
      </c>
      <c r="E285" s="6">
        <v>13.2</v>
      </c>
      <c r="F285" s="6">
        <v>118.6</v>
      </c>
      <c r="G285" s="15" t="s">
        <v>242</v>
      </c>
      <c r="H285" s="4" t="s">
        <v>243</v>
      </c>
    </row>
    <row r="286" spans="1:8" ht="12.75" customHeight="1" x14ac:dyDescent="0.2">
      <c r="A286" s="8" t="s">
        <v>166</v>
      </c>
      <c r="B286" s="9">
        <v>60</v>
      </c>
      <c r="C286" s="7">
        <v>5.86</v>
      </c>
      <c r="D286" s="7">
        <v>6.96</v>
      </c>
      <c r="E286" s="7">
        <v>17.54</v>
      </c>
      <c r="F286" s="7">
        <v>158.41</v>
      </c>
      <c r="G286" s="10" t="s">
        <v>167</v>
      </c>
      <c r="H286" s="11" t="s">
        <v>168</v>
      </c>
    </row>
    <row r="287" spans="1:8" ht="12" customHeight="1" x14ac:dyDescent="0.25">
      <c r="A287" s="23" t="s">
        <v>54</v>
      </c>
      <c r="B287" s="7" t="s">
        <v>55</v>
      </c>
      <c r="C287" s="15">
        <v>0.13</v>
      </c>
      <c r="D287" s="15">
        <v>0.02</v>
      </c>
      <c r="E287" s="15">
        <v>15.2</v>
      </c>
      <c r="F287" s="15">
        <v>62</v>
      </c>
      <c r="G287" s="12">
        <v>686</v>
      </c>
      <c r="H287" s="47" t="s">
        <v>56</v>
      </c>
    </row>
    <row r="288" spans="1:8" x14ac:dyDescent="0.25">
      <c r="A288" s="14" t="s">
        <v>42</v>
      </c>
      <c r="B288" s="7">
        <v>20</v>
      </c>
      <c r="C288" s="15">
        <v>1.3</v>
      </c>
      <c r="D288" s="15">
        <v>0.2</v>
      </c>
      <c r="E288" s="15">
        <v>8.6</v>
      </c>
      <c r="F288" s="15">
        <v>43</v>
      </c>
      <c r="G288" s="7" t="s">
        <v>43</v>
      </c>
      <c r="H288" s="55" t="s">
        <v>44</v>
      </c>
    </row>
    <row r="289" spans="1:8" s="20" customFormat="1" x14ac:dyDescent="0.25">
      <c r="A289" s="16" t="s">
        <v>25</v>
      </c>
      <c r="B289" s="17"/>
      <c r="C289" s="18">
        <f>SUM(C285:C288)</f>
        <v>11.690000000000003</v>
      </c>
      <c r="D289" s="18">
        <f>SUM(D285:D288)</f>
        <v>11.379999999999999</v>
      </c>
      <c r="E289" s="18">
        <f>SUM(E285:E288)</f>
        <v>54.54</v>
      </c>
      <c r="F289" s="18">
        <f>SUM(F285:F288)</f>
        <v>382.01</v>
      </c>
      <c r="G289" s="17"/>
      <c r="H289" s="19"/>
    </row>
    <row r="290" spans="1:8" s="20" customFormat="1" x14ac:dyDescent="0.25">
      <c r="A290" s="309" t="s">
        <v>224</v>
      </c>
      <c r="B290" s="310"/>
      <c r="C290" s="311"/>
      <c r="D290" s="311"/>
      <c r="E290" s="311"/>
      <c r="F290" s="311"/>
      <c r="G290" s="310"/>
      <c r="H290" s="312"/>
    </row>
    <row r="291" spans="1:8" x14ac:dyDescent="0.25">
      <c r="A291" s="8" t="s">
        <v>166</v>
      </c>
      <c r="B291" s="5">
        <v>100</v>
      </c>
      <c r="C291" s="7">
        <v>9.77</v>
      </c>
      <c r="D291" s="7">
        <v>11.6</v>
      </c>
      <c r="E291" s="7">
        <v>29.23</v>
      </c>
      <c r="F291" s="7">
        <v>264.02</v>
      </c>
      <c r="G291" s="15" t="s">
        <v>167</v>
      </c>
      <c r="H291" s="8" t="s">
        <v>168</v>
      </c>
    </row>
    <row r="292" spans="1:8" x14ac:dyDescent="0.25">
      <c r="A292" s="4" t="s">
        <v>102</v>
      </c>
      <c r="B292" s="12">
        <v>200</v>
      </c>
      <c r="C292" s="13">
        <v>0.33</v>
      </c>
      <c r="D292" s="13">
        <v>0</v>
      </c>
      <c r="E292" s="13">
        <v>22.78</v>
      </c>
      <c r="F292" s="13">
        <v>94.44</v>
      </c>
      <c r="G292" s="10" t="s">
        <v>103</v>
      </c>
      <c r="H292" s="8" t="s">
        <v>104</v>
      </c>
    </row>
    <row r="293" spans="1:8" s="20" customFormat="1" x14ac:dyDescent="0.25">
      <c r="A293" s="16" t="s">
        <v>25</v>
      </c>
      <c r="B293" s="17"/>
      <c r="C293" s="18">
        <f>SUM(C291:C292)</f>
        <v>10.1</v>
      </c>
      <c r="D293" s="18">
        <f t="shared" ref="D293:F293" si="12">SUM(D291:D292)</f>
        <v>11.6</v>
      </c>
      <c r="E293" s="18">
        <f t="shared" si="12"/>
        <v>52.010000000000005</v>
      </c>
      <c r="F293" s="18">
        <f t="shared" si="12"/>
        <v>358.46</v>
      </c>
      <c r="G293" s="17"/>
      <c r="H293" s="19"/>
    </row>
    <row r="294" spans="1:8" x14ac:dyDescent="0.25">
      <c r="A294" s="317" t="s">
        <v>105</v>
      </c>
      <c r="B294" s="317"/>
      <c r="C294" s="317"/>
      <c r="D294" s="317"/>
      <c r="E294" s="317"/>
      <c r="F294" s="317"/>
      <c r="G294" s="317"/>
      <c r="H294" s="317"/>
    </row>
    <row r="295" spans="1:8" x14ac:dyDescent="0.25">
      <c r="A295" s="305" t="s">
        <v>2</v>
      </c>
      <c r="B295" s="302"/>
      <c r="C295" s="303"/>
      <c r="D295" s="303"/>
      <c r="E295" s="303"/>
      <c r="F295" s="303"/>
      <c r="G295" s="307" t="s">
        <v>4</v>
      </c>
      <c r="H295" s="307" t="s">
        <v>5</v>
      </c>
    </row>
    <row r="296" spans="1:8" ht="21" customHeight="1" x14ac:dyDescent="0.25">
      <c r="A296" s="306"/>
      <c r="B296" s="2" t="s">
        <v>6</v>
      </c>
      <c r="C296" s="3" t="s">
        <v>7</v>
      </c>
      <c r="D296" s="3" t="s">
        <v>8</v>
      </c>
      <c r="E296" s="3" t="s">
        <v>9</v>
      </c>
      <c r="F296" s="3" t="s">
        <v>10</v>
      </c>
      <c r="G296" s="308"/>
      <c r="H296" s="308"/>
    </row>
    <row r="297" spans="1:8" ht="12" customHeight="1" x14ac:dyDescent="0.25">
      <c r="A297" s="309" t="s">
        <v>220</v>
      </c>
      <c r="B297" s="310"/>
      <c r="C297" s="311"/>
      <c r="D297" s="311"/>
      <c r="E297" s="311"/>
      <c r="F297" s="311"/>
      <c r="G297" s="310"/>
      <c r="H297" s="312"/>
    </row>
    <row r="298" spans="1:8" ht="11.25" customHeight="1" x14ac:dyDescent="0.25">
      <c r="A298" s="8" t="s">
        <v>82</v>
      </c>
      <c r="B298" s="5">
        <v>150</v>
      </c>
      <c r="C298" s="7">
        <v>3.65</v>
      </c>
      <c r="D298" s="7">
        <v>5.37</v>
      </c>
      <c r="E298" s="7">
        <v>36.68</v>
      </c>
      <c r="F298" s="7">
        <v>209.7</v>
      </c>
      <c r="G298" s="35" t="s">
        <v>83</v>
      </c>
      <c r="H298" s="23" t="s">
        <v>84</v>
      </c>
    </row>
    <row r="299" spans="1:8" x14ac:dyDescent="0.2">
      <c r="A299" s="34" t="s">
        <v>227</v>
      </c>
      <c r="B299" s="5">
        <v>50</v>
      </c>
      <c r="C299" s="7">
        <v>0.55000000000000004</v>
      </c>
      <c r="D299" s="7">
        <v>1</v>
      </c>
      <c r="E299" s="7">
        <v>3.1</v>
      </c>
      <c r="F299" s="7">
        <v>24</v>
      </c>
      <c r="G299" s="59" t="s">
        <v>228</v>
      </c>
      <c r="H299" s="11" t="s">
        <v>229</v>
      </c>
    </row>
    <row r="300" spans="1:8" ht="12.75" customHeight="1" x14ac:dyDescent="0.2">
      <c r="A300" s="4" t="s">
        <v>210</v>
      </c>
      <c r="B300" s="7">
        <v>60</v>
      </c>
      <c r="C300" s="7">
        <v>7.38</v>
      </c>
      <c r="D300" s="7">
        <v>4.38</v>
      </c>
      <c r="E300" s="7">
        <v>23.34</v>
      </c>
      <c r="F300" s="7">
        <v>161.6</v>
      </c>
      <c r="G300" s="32">
        <v>410</v>
      </c>
      <c r="H300" s="11" t="s">
        <v>211</v>
      </c>
    </row>
    <row r="301" spans="1:8" ht="10.5" customHeight="1" x14ac:dyDescent="0.25">
      <c r="A301" s="8" t="s">
        <v>22</v>
      </c>
      <c r="B301" s="12" t="s">
        <v>23</v>
      </c>
      <c r="C301" s="12">
        <v>7.0000000000000007E-2</v>
      </c>
      <c r="D301" s="12">
        <v>0.02</v>
      </c>
      <c r="E301" s="12">
        <v>15</v>
      </c>
      <c r="F301" s="12">
        <v>60</v>
      </c>
      <c r="G301" s="15">
        <v>685</v>
      </c>
      <c r="H301" s="4" t="s">
        <v>24</v>
      </c>
    </row>
    <row r="302" spans="1:8" s="20" customFormat="1" x14ac:dyDescent="0.25">
      <c r="A302" s="16" t="s">
        <v>25</v>
      </c>
      <c r="B302" s="17"/>
      <c r="C302" s="18">
        <f>SUM(C298:C301)</f>
        <v>11.65</v>
      </c>
      <c r="D302" s="18">
        <f>SUM(D298:D301)</f>
        <v>10.77</v>
      </c>
      <c r="E302" s="18">
        <f>SUM(E298:E301)</f>
        <v>78.12</v>
      </c>
      <c r="F302" s="18">
        <f>SUM(F298:F301)</f>
        <v>455.29999999999995</v>
      </c>
      <c r="G302" s="17"/>
      <c r="H302" s="19"/>
    </row>
    <row r="303" spans="1:8" s="20" customFormat="1" x14ac:dyDescent="0.25">
      <c r="A303" s="309" t="s">
        <v>221</v>
      </c>
      <c r="B303" s="310"/>
      <c r="C303" s="311"/>
      <c r="D303" s="311"/>
      <c r="E303" s="311"/>
      <c r="F303" s="311"/>
      <c r="G303" s="310"/>
      <c r="H303" s="312"/>
    </row>
    <row r="304" spans="1:8" x14ac:dyDescent="0.2">
      <c r="A304" s="14" t="s">
        <v>232</v>
      </c>
      <c r="B304" s="29">
        <v>100</v>
      </c>
      <c r="C304" s="7">
        <v>10.27</v>
      </c>
      <c r="D304" s="7">
        <v>12.88</v>
      </c>
      <c r="E304" s="7">
        <v>27.33</v>
      </c>
      <c r="F304" s="7">
        <v>266</v>
      </c>
      <c r="G304" s="28">
        <v>420</v>
      </c>
      <c r="H304" s="11" t="s">
        <v>181</v>
      </c>
    </row>
    <row r="305" spans="1:8" ht="12" customHeight="1" x14ac:dyDescent="0.25">
      <c r="A305" s="23" t="s">
        <v>54</v>
      </c>
      <c r="B305" s="7" t="s">
        <v>55</v>
      </c>
      <c r="C305" s="15">
        <v>0.13</v>
      </c>
      <c r="D305" s="15">
        <v>0.02</v>
      </c>
      <c r="E305" s="15">
        <v>15.2</v>
      </c>
      <c r="F305" s="15">
        <v>62</v>
      </c>
      <c r="G305" s="12">
        <v>686</v>
      </c>
      <c r="H305" s="47" t="s">
        <v>56</v>
      </c>
    </row>
    <row r="306" spans="1:8" s="20" customFormat="1" x14ac:dyDescent="0.25">
      <c r="A306" s="16" t="s">
        <v>25</v>
      </c>
      <c r="B306" s="17"/>
      <c r="C306" s="18">
        <f>SUM(C302:C305)</f>
        <v>22.05</v>
      </c>
      <c r="D306" s="18">
        <f>SUM(D302:D305)</f>
        <v>23.669999999999998</v>
      </c>
      <c r="E306" s="18">
        <f>SUM(E302:E305)</f>
        <v>120.65</v>
      </c>
      <c r="F306" s="18">
        <f>SUM(F302:F305)</f>
        <v>783.3</v>
      </c>
      <c r="G306" s="17"/>
      <c r="H306" s="19"/>
    </row>
    <row r="307" spans="1:8" x14ac:dyDescent="0.25">
      <c r="A307" s="309" t="s">
        <v>222</v>
      </c>
      <c r="B307" s="310"/>
      <c r="C307" s="311"/>
      <c r="D307" s="311"/>
      <c r="E307" s="311"/>
      <c r="F307" s="311"/>
      <c r="G307" s="310"/>
      <c r="H307" s="312"/>
    </row>
    <row r="308" spans="1:8" x14ac:dyDescent="0.25">
      <c r="A308" s="4" t="s">
        <v>27</v>
      </c>
      <c r="B308" s="5" t="s">
        <v>28</v>
      </c>
      <c r="C308" s="37">
        <v>1.6</v>
      </c>
      <c r="D308" s="37">
        <v>5.3</v>
      </c>
      <c r="E308" s="37">
        <v>8.4</v>
      </c>
      <c r="F308" s="37">
        <v>87.5</v>
      </c>
      <c r="G308" s="7" t="s">
        <v>29</v>
      </c>
      <c r="H308" s="8" t="s">
        <v>30</v>
      </c>
    </row>
    <row r="309" spans="1:8" ht="15" customHeight="1" x14ac:dyDescent="0.25">
      <c r="A309" s="14" t="s">
        <v>64</v>
      </c>
      <c r="B309" s="29">
        <v>150</v>
      </c>
      <c r="C309" s="7">
        <v>8.6</v>
      </c>
      <c r="D309" s="7">
        <v>6.09</v>
      </c>
      <c r="E309" s="7">
        <v>38.64</v>
      </c>
      <c r="F309" s="7">
        <v>243.75</v>
      </c>
      <c r="G309" s="12" t="s">
        <v>65</v>
      </c>
      <c r="H309" s="30" t="s">
        <v>66</v>
      </c>
    </row>
    <row r="310" spans="1:8" ht="10.5" customHeight="1" x14ac:dyDescent="0.25">
      <c r="A310" s="8" t="s">
        <v>22</v>
      </c>
      <c r="B310" s="12" t="s">
        <v>23</v>
      </c>
      <c r="C310" s="12">
        <v>7.0000000000000007E-2</v>
      </c>
      <c r="D310" s="12">
        <v>0.02</v>
      </c>
      <c r="E310" s="12">
        <v>15</v>
      </c>
      <c r="F310" s="12">
        <v>60</v>
      </c>
      <c r="G310" s="15">
        <v>685</v>
      </c>
      <c r="H310" s="4" t="s">
        <v>24</v>
      </c>
    </row>
    <row r="311" spans="1:8" x14ac:dyDescent="0.25">
      <c r="A311" s="14" t="s">
        <v>42</v>
      </c>
      <c r="B311" s="7">
        <v>40</v>
      </c>
      <c r="C311" s="15">
        <v>2.6</v>
      </c>
      <c r="D311" s="15">
        <v>0.4</v>
      </c>
      <c r="E311" s="15">
        <v>17.2</v>
      </c>
      <c r="F311" s="15">
        <v>85</v>
      </c>
      <c r="G311" s="7" t="s">
        <v>43</v>
      </c>
      <c r="H311" s="4" t="s">
        <v>44</v>
      </c>
    </row>
    <row r="312" spans="1:8" s="20" customFormat="1" x14ac:dyDescent="0.25">
      <c r="A312" s="16" t="s">
        <v>25</v>
      </c>
      <c r="B312" s="17"/>
      <c r="C312" s="18">
        <f>SUM(C308:C311)</f>
        <v>12.87</v>
      </c>
      <c r="D312" s="18">
        <f>SUM(D308:D311)</f>
        <v>11.81</v>
      </c>
      <c r="E312" s="18">
        <f>SUM(E308:E311)</f>
        <v>79.239999999999995</v>
      </c>
      <c r="F312" s="18">
        <f>SUM(F308:F311)</f>
        <v>476.25</v>
      </c>
      <c r="G312" s="17"/>
      <c r="H312" s="19"/>
    </row>
    <row r="313" spans="1:8" s="20" customFormat="1" x14ac:dyDescent="0.25">
      <c r="A313" s="309" t="s">
        <v>223</v>
      </c>
      <c r="B313" s="310"/>
      <c r="C313" s="311"/>
      <c r="D313" s="311"/>
      <c r="E313" s="311"/>
      <c r="F313" s="311"/>
      <c r="G313" s="310"/>
      <c r="H313" s="312"/>
    </row>
    <row r="314" spans="1:8" x14ac:dyDescent="0.25">
      <c r="A314" s="4" t="s">
        <v>27</v>
      </c>
      <c r="B314" s="5" t="s">
        <v>28</v>
      </c>
      <c r="C314" s="37">
        <v>1.6</v>
      </c>
      <c r="D314" s="37">
        <v>5.3</v>
      </c>
      <c r="E314" s="37">
        <v>8.4</v>
      </c>
      <c r="F314" s="37">
        <v>87.5</v>
      </c>
      <c r="G314" s="7" t="s">
        <v>29</v>
      </c>
      <c r="H314" s="8" t="s">
        <v>30</v>
      </c>
    </row>
    <row r="315" spans="1:8" ht="13.5" customHeight="1" x14ac:dyDescent="0.25">
      <c r="A315" s="23" t="s">
        <v>180</v>
      </c>
      <c r="B315" s="5">
        <v>80</v>
      </c>
      <c r="C315" s="7">
        <v>8.2200000000000006</v>
      </c>
      <c r="D315" s="7">
        <v>10.3</v>
      </c>
      <c r="E315" s="6">
        <v>21.86</v>
      </c>
      <c r="F315" s="7">
        <v>212.8</v>
      </c>
      <c r="G315" s="15">
        <v>420</v>
      </c>
      <c r="H315" s="8" t="s">
        <v>181</v>
      </c>
    </row>
    <row r="316" spans="1:8" ht="10.5" customHeight="1" x14ac:dyDescent="0.25">
      <c r="A316" s="8" t="s">
        <v>22</v>
      </c>
      <c r="B316" s="12" t="s">
        <v>23</v>
      </c>
      <c r="C316" s="12">
        <v>7.0000000000000007E-2</v>
      </c>
      <c r="D316" s="12">
        <v>0.02</v>
      </c>
      <c r="E316" s="12">
        <v>15</v>
      </c>
      <c r="F316" s="12">
        <v>60</v>
      </c>
      <c r="G316" s="15">
        <v>685</v>
      </c>
      <c r="H316" s="4" t="s">
        <v>24</v>
      </c>
    </row>
    <row r="317" spans="1:8" x14ac:dyDescent="0.25">
      <c r="A317" s="14" t="s">
        <v>42</v>
      </c>
      <c r="B317" s="7">
        <v>20</v>
      </c>
      <c r="C317" s="15">
        <v>1.3</v>
      </c>
      <c r="D317" s="15">
        <v>0.2</v>
      </c>
      <c r="E317" s="15">
        <v>8.6</v>
      </c>
      <c r="F317" s="15">
        <v>43</v>
      </c>
      <c r="G317" s="7" t="s">
        <v>43</v>
      </c>
      <c r="H317" s="55" t="s">
        <v>44</v>
      </c>
    </row>
    <row r="318" spans="1:8" s="20" customFormat="1" x14ac:dyDescent="0.25">
      <c r="A318" s="16" t="s">
        <v>25</v>
      </c>
      <c r="B318" s="17"/>
      <c r="C318" s="18">
        <f>SUM(C314:C317)</f>
        <v>11.190000000000001</v>
      </c>
      <c r="D318" s="18">
        <f>SUM(D314:D317)</f>
        <v>15.82</v>
      </c>
      <c r="E318" s="18">
        <f>SUM(E314:E317)</f>
        <v>53.86</v>
      </c>
      <c r="F318" s="18">
        <f>SUM(F314:F317)</f>
        <v>403.3</v>
      </c>
      <c r="G318" s="17"/>
      <c r="H318" s="19"/>
    </row>
    <row r="319" spans="1:8" ht="13.5" customHeight="1" x14ac:dyDescent="0.25">
      <c r="A319" s="309" t="s">
        <v>224</v>
      </c>
      <c r="B319" s="310"/>
      <c r="C319" s="311"/>
      <c r="D319" s="311"/>
      <c r="E319" s="311"/>
      <c r="F319" s="311"/>
      <c r="G319" s="310"/>
      <c r="H319" s="312"/>
    </row>
    <row r="320" spans="1:8" x14ac:dyDescent="0.2">
      <c r="A320" s="14" t="s">
        <v>232</v>
      </c>
      <c r="B320" s="29">
        <v>100</v>
      </c>
      <c r="C320" s="7">
        <v>10.27</v>
      </c>
      <c r="D320" s="7">
        <v>12.88</v>
      </c>
      <c r="E320" s="7">
        <v>27.33</v>
      </c>
      <c r="F320" s="7">
        <v>266</v>
      </c>
      <c r="G320" s="28">
        <v>420</v>
      </c>
      <c r="H320" s="11" t="s">
        <v>181</v>
      </c>
    </row>
    <row r="321" spans="1:8" ht="13.5" customHeight="1" x14ac:dyDescent="0.25">
      <c r="A321" s="4" t="s">
        <v>39</v>
      </c>
      <c r="B321" s="12">
        <v>200</v>
      </c>
      <c r="C321" s="13">
        <v>0.15</v>
      </c>
      <c r="D321" s="13">
        <v>0.06</v>
      </c>
      <c r="E321" s="13">
        <v>20.65</v>
      </c>
      <c r="F321" s="13">
        <v>82.9</v>
      </c>
      <c r="G321" s="7" t="s">
        <v>40</v>
      </c>
      <c r="H321" s="8" t="s">
        <v>41</v>
      </c>
    </row>
    <row r="322" spans="1:8" s="20" customFormat="1" x14ac:dyDescent="0.25">
      <c r="A322" s="16" t="s">
        <v>25</v>
      </c>
      <c r="B322" s="17"/>
      <c r="C322" s="18">
        <f>SUM(C320:C321)</f>
        <v>10.42</v>
      </c>
      <c r="D322" s="18">
        <f t="shared" ref="D322:F322" si="13">SUM(D320:D321)</f>
        <v>12.940000000000001</v>
      </c>
      <c r="E322" s="18">
        <f t="shared" si="13"/>
        <v>47.98</v>
      </c>
      <c r="F322" s="18">
        <f t="shared" si="13"/>
        <v>348.9</v>
      </c>
      <c r="G322" s="17"/>
      <c r="H322" s="19"/>
    </row>
    <row r="323" spans="1:8" x14ac:dyDescent="0.25">
      <c r="A323" s="302" t="s">
        <v>119</v>
      </c>
      <c r="B323" s="303"/>
      <c r="C323" s="303"/>
      <c r="D323" s="303"/>
      <c r="E323" s="303"/>
      <c r="F323" s="303"/>
      <c r="G323" s="303"/>
      <c r="H323" s="304"/>
    </row>
    <row r="324" spans="1:8" x14ac:dyDescent="0.25">
      <c r="A324" s="305" t="s">
        <v>2</v>
      </c>
      <c r="B324" s="302"/>
      <c r="C324" s="303"/>
      <c r="D324" s="303"/>
      <c r="E324" s="303"/>
      <c r="F324" s="303"/>
      <c r="G324" s="307" t="s">
        <v>4</v>
      </c>
      <c r="H324" s="307" t="s">
        <v>5</v>
      </c>
    </row>
    <row r="325" spans="1:8" ht="21.75" customHeight="1" x14ac:dyDescent="0.25">
      <c r="A325" s="306"/>
      <c r="B325" s="2" t="s">
        <v>6</v>
      </c>
      <c r="C325" s="3" t="s">
        <v>7</v>
      </c>
      <c r="D325" s="3" t="s">
        <v>8</v>
      </c>
      <c r="E325" s="3" t="s">
        <v>9</v>
      </c>
      <c r="F325" s="3" t="s">
        <v>10</v>
      </c>
      <c r="G325" s="308"/>
      <c r="H325" s="308"/>
    </row>
    <row r="326" spans="1:8" ht="11.25" customHeight="1" x14ac:dyDescent="0.25">
      <c r="A326" s="309" t="s">
        <v>220</v>
      </c>
      <c r="B326" s="310"/>
      <c r="C326" s="311"/>
      <c r="D326" s="311"/>
      <c r="E326" s="311"/>
      <c r="F326" s="311"/>
      <c r="G326" s="310"/>
      <c r="H326" s="312"/>
    </row>
    <row r="327" spans="1:8" ht="23.25" customHeight="1" x14ac:dyDescent="0.25">
      <c r="A327" s="41" t="s">
        <v>123</v>
      </c>
      <c r="B327" s="7" t="s">
        <v>13</v>
      </c>
      <c r="C327" s="7">
        <v>8.6</v>
      </c>
      <c r="D327" s="7">
        <v>7.46</v>
      </c>
      <c r="E327" s="7">
        <v>44.26</v>
      </c>
      <c r="F327" s="7">
        <v>279</v>
      </c>
      <c r="G327" s="28" t="s">
        <v>124</v>
      </c>
      <c r="H327" s="63" t="s">
        <v>125</v>
      </c>
    </row>
    <row r="328" spans="1:8" ht="13.5" customHeight="1" x14ac:dyDescent="0.25">
      <c r="A328" s="51" t="s">
        <v>16</v>
      </c>
      <c r="B328" s="39">
        <v>20</v>
      </c>
      <c r="C328" s="53">
        <v>4.6399999999999997</v>
      </c>
      <c r="D328" s="15">
        <v>5.9</v>
      </c>
      <c r="E328" s="15">
        <v>0</v>
      </c>
      <c r="F328" s="15">
        <v>72</v>
      </c>
      <c r="G328" s="37" t="s">
        <v>17</v>
      </c>
      <c r="H328" s="51" t="s">
        <v>18</v>
      </c>
    </row>
    <row r="329" spans="1:8" x14ac:dyDescent="0.25">
      <c r="A329" s="14" t="s">
        <v>45</v>
      </c>
      <c r="B329" s="15">
        <v>20</v>
      </c>
      <c r="C329" s="15">
        <v>1.6</v>
      </c>
      <c r="D329" s="15">
        <v>0.2</v>
      </c>
      <c r="E329" s="53">
        <v>10.199999999999999</v>
      </c>
      <c r="F329" s="15">
        <v>50</v>
      </c>
      <c r="G329" s="15" t="s">
        <v>43</v>
      </c>
      <c r="H329" s="8" t="s">
        <v>46</v>
      </c>
    </row>
    <row r="330" spans="1:8" ht="12" customHeight="1" x14ac:dyDescent="0.25">
      <c r="A330" s="8" t="s">
        <v>22</v>
      </c>
      <c r="B330" s="12" t="s">
        <v>23</v>
      </c>
      <c r="C330" s="12">
        <v>7.0000000000000007E-2</v>
      </c>
      <c r="D330" s="12">
        <v>0.02</v>
      </c>
      <c r="E330" s="12">
        <v>15</v>
      </c>
      <c r="F330" s="12">
        <v>60</v>
      </c>
      <c r="G330" s="15">
        <v>685</v>
      </c>
      <c r="H330" s="4" t="s">
        <v>24</v>
      </c>
    </row>
    <row r="331" spans="1:8" s="20" customFormat="1" x14ac:dyDescent="0.25">
      <c r="A331" s="16" t="s">
        <v>25</v>
      </c>
      <c r="B331" s="17"/>
      <c r="C331" s="18">
        <f>SUM(C327:C330)</f>
        <v>14.909999999999998</v>
      </c>
      <c r="D331" s="18">
        <f>SUM(D327:D330)</f>
        <v>13.579999999999998</v>
      </c>
      <c r="E331" s="18">
        <f>SUM(E327:E330)</f>
        <v>69.459999999999994</v>
      </c>
      <c r="F331" s="18">
        <f>SUM(F327:F330)</f>
        <v>461</v>
      </c>
      <c r="G331" s="17"/>
      <c r="H331" s="19"/>
    </row>
    <row r="332" spans="1:8" s="20" customFormat="1" x14ac:dyDescent="0.25">
      <c r="A332" s="309" t="s">
        <v>221</v>
      </c>
      <c r="B332" s="310"/>
      <c r="C332" s="311"/>
      <c r="D332" s="311"/>
      <c r="E332" s="311"/>
      <c r="F332" s="311"/>
      <c r="G332" s="310"/>
      <c r="H332" s="312"/>
    </row>
    <row r="333" spans="1:8" x14ac:dyDescent="0.2">
      <c r="A333" s="14" t="s">
        <v>235</v>
      </c>
      <c r="B333" s="29">
        <v>60</v>
      </c>
      <c r="C333" s="7">
        <v>3</v>
      </c>
      <c r="D333" s="7">
        <v>3.36</v>
      </c>
      <c r="E333" s="7">
        <v>28.84</v>
      </c>
      <c r="F333" s="7">
        <v>158.78</v>
      </c>
      <c r="G333" s="28" t="s">
        <v>236</v>
      </c>
      <c r="H333" s="11" t="s">
        <v>211</v>
      </c>
    </row>
    <row r="334" spans="1:8" x14ac:dyDescent="0.25">
      <c r="A334" s="23" t="s">
        <v>117</v>
      </c>
      <c r="B334" s="12">
        <v>200</v>
      </c>
      <c r="C334" s="39">
        <v>0.6</v>
      </c>
      <c r="D334" s="39">
        <v>0.4</v>
      </c>
      <c r="E334" s="39">
        <v>32.6</v>
      </c>
      <c r="F334" s="39">
        <v>136.4</v>
      </c>
      <c r="G334" s="12">
        <v>389</v>
      </c>
      <c r="H334" s="40" t="s">
        <v>118</v>
      </c>
    </row>
    <row r="335" spans="1:8" ht="12" customHeight="1" x14ac:dyDescent="0.2">
      <c r="A335" s="4" t="s">
        <v>169</v>
      </c>
      <c r="B335" s="29">
        <v>150</v>
      </c>
      <c r="C335" s="7">
        <v>0.6</v>
      </c>
      <c r="D335" s="7">
        <v>0.6</v>
      </c>
      <c r="E335" s="7">
        <v>14.7</v>
      </c>
      <c r="F335" s="7">
        <v>70.5</v>
      </c>
      <c r="G335" s="56">
        <v>338</v>
      </c>
      <c r="H335" s="11" t="s">
        <v>225</v>
      </c>
    </row>
    <row r="336" spans="1:8" s="20" customFormat="1" x14ac:dyDescent="0.25">
      <c r="A336" s="16" t="s">
        <v>25</v>
      </c>
      <c r="B336" s="17"/>
      <c r="C336" s="18">
        <f>SUM(C332:C335)</f>
        <v>4.2</v>
      </c>
      <c r="D336" s="18">
        <f>SUM(D332:D335)</f>
        <v>4.3599999999999994</v>
      </c>
      <c r="E336" s="18">
        <f>SUM(E332:E335)</f>
        <v>76.14</v>
      </c>
      <c r="F336" s="18">
        <f>SUM(F332:F335)</f>
        <v>365.68</v>
      </c>
      <c r="G336" s="17"/>
      <c r="H336" s="19"/>
    </row>
    <row r="337" spans="1:8" s="20" customFormat="1" x14ac:dyDescent="0.25">
      <c r="A337" s="309" t="s">
        <v>222</v>
      </c>
      <c r="B337" s="310"/>
      <c r="C337" s="311"/>
      <c r="D337" s="311"/>
      <c r="E337" s="311"/>
      <c r="F337" s="311"/>
      <c r="G337" s="310"/>
      <c r="H337" s="312"/>
    </row>
    <row r="338" spans="1:8" ht="13.5" customHeight="1" x14ac:dyDescent="0.25">
      <c r="A338" s="4" t="s">
        <v>129</v>
      </c>
      <c r="B338" s="36" t="s">
        <v>28</v>
      </c>
      <c r="C338" s="7">
        <v>3.7</v>
      </c>
      <c r="D338" s="7">
        <v>3.38</v>
      </c>
      <c r="E338" s="7">
        <v>14.01</v>
      </c>
      <c r="F338" s="7">
        <v>103.62</v>
      </c>
      <c r="G338" s="7" t="s">
        <v>130</v>
      </c>
      <c r="H338" s="8" t="s">
        <v>131</v>
      </c>
    </row>
    <row r="339" spans="1:8" x14ac:dyDescent="0.25">
      <c r="A339" s="8" t="s">
        <v>82</v>
      </c>
      <c r="B339" s="5">
        <v>150</v>
      </c>
      <c r="C339" s="13">
        <v>3.65</v>
      </c>
      <c r="D339" s="13">
        <v>5.37</v>
      </c>
      <c r="E339" s="13">
        <v>36.68</v>
      </c>
      <c r="F339" s="13">
        <v>209.7</v>
      </c>
      <c r="G339" s="35" t="s">
        <v>83</v>
      </c>
      <c r="H339" s="23" t="s">
        <v>84</v>
      </c>
    </row>
    <row r="340" spans="1:8" ht="12" customHeight="1" x14ac:dyDescent="0.25">
      <c r="A340" s="8" t="s">
        <v>22</v>
      </c>
      <c r="B340" s="12" t="s">
        <v>23</v>
      </c>
      <c r="C340" s="12">
        <v>7.0000000000000007E-2</v>
      </c>
      <c r="D340" s="12">
        <v>0.02</v>
      </c>
      <c r="E340" s="12">
        <v>15</v>
      </c>
      <c r="F340" s="12">
        <v>60</v>
      </c>
      <c r="G340" s="15">
        <v>685</v>
      </c>
      <c r="H340" s="4" t="s">
        <v>24</v>
      </c>
    </row>
    <row r="341" spans="1:8" x14ac:dyDescent="0.25">
      <c r="A341" s="14" t="s">
        <v>42</v>
      </c>
      <c r="B341" s="7">
        <v>40</v>
      </c>
      <c r="C341" s="15">
        <v>2.6</v>
      </c>
      <c r="D341" s="15">
        <v>0.4</v>
      </c>
      <c r="E341" s="15">
        <v>17.2</v>
      </c>
      <c r="F341" s="15">
        <v>85</v>
      </c>
      <c r="G341" s="7" t="s">
        <v>43</v>
      </c>
      <c r="H341" s="4" t="s">
        <v>44</v>
      </c>
    </row>
    <row r="342" spans="1:8" s="20" customFormat="1" x14ac:dyDescent="0.25">
      <c r="A342" s="16" t="s">
        <v>25</v>
      </c>
      <c r="B342" s="17"/>
      <c r="C342" s="18">
        <f>SUM(C338:C341)</f>
        <v>10.02</v>
      </c>
      <c r="D342" s="18">
        <f>SUM(D338:D341)</f>
        <v>9.17</v>
      </c>
      <c r="E342" s="18">
        <f>SUM(E338:E341)</f>
        <v>82.89</v>
      </c>
      <c r="F342" s="18">
        <f>SUM(F338:F341)</f>
        <v>458.32</v>
      </c>
      <c r="G342" s="17"/>
      <c r="H342" s="19"/>
    </row>
    <row r="343" spans="1:8" x14ac:dyDescent="0.25">
      <c r="A343" s="309" t="s">
        <v>223</v>
      </c>
      <c r="B343" s="310"/>
      <c r="C343" s="311"/>
      <c r="D343" s="311"/>
      <c r="E343" s="311"/>
      <c r="F343" s="311"/>
      <c r="G343" s="310"/>
      <c r="H343" s="312"/>
    </row>
    <row r="344" spans="1:8" ht="14.25" customHeight="1" x14ac:dyDescent="0.25">
      <c r="A344" s="4" t="s">
        <v>129</v>
      </c>
      <c r="B344" s="36" t="s">
        <v>28</v>
      </c>
      <c r="C344" s="37">
        <v>3.7</v>
      </c>
      <c r="D344" s="37">
        <v>3.38</v>
      </c>
      <c r="E344" s="37">
        <v>14.01</v>
      </c>
      <c r="F344" s="37">
        <v>103.62</v>
      </c>
      <c r="G344" s="7" t="s">
        <v>130</v>
      </c>
      <c r="H344" s="8" t="s">
        <v>131</v>
      </c>
    </row>
    <row r="345" spans="1:8" x14ac:dyDescent="0.2">
      <c r="A345" s="14" t="s">
        <v>212</v>
      </c>
      <c r="B345" s="7">
        <v>60</v>
      </c>
      <c r="C345" s="7">
        <v>3.46</v>
      </c>
      <c r="D345" s="7">
        <v>1.49</v>
      </c>
      <c r="E345" s="7">
        <v>28.73</v>
      </c>
      <c r="F345" s="7">
        <v>141.6</v>
      </c>
      <c r="G345" s="7" t="s">
        <v>213</v>
      </c>
      <c r="H345" s="11" t="s">
        <v>186</v>
      </c>
    </row>
    <row r="346" spans="1:8" ht="12" customHeight="1" x14ac:dyDescent="0.25">
      <c r="A346" s="23" t="s">
        <v>54</v>
      </c>
      <c r="B346" s="7" t="s">
        <v>55</v>
      </c>
      <c r="C346" s="15">
        <v>0.13</v>
      </c>
      <c r="D346" s="15">
        <v>0.02</v>
      </c>
      <c r="E346" s="15">
        <v>15.2</v>
      </c>
      <c r="F346" s="15">
        <v>62</v>
      </c>
      <c r="G346" s="12">
        <v>686</v>
      </c>
      <c r="H346" s="47" t="s">
        <v>56</v>
      </c>
    </row>
    <row r="347" spans="1:8" x14ac:dyDescent="0.25">
      <c r="A347" s="14" t="s">
        <v>42</v>
      </c>
      <c r="B347" s="7">
        <v>20</v>
      </c>
      <c r="C347" s="15">
        <v>1.3</v>
      </c>
      <c r="D347" s="15">
        <v>0.2</v>
      </c>
      <c r="E347" s="15">
        <v>8.6</v>
      </c>
      <c r="F347" s="15">
        <v>43</v>
      </c>
      <c r="G347" s="7" t="s">
        <v>43</v>
      </c>
      <c r="H347" s="55" t="s">
        <v>44</v>
      </c>
    </row>
    <row r="348" spans="1:8" s="20" customFormat="1" x14ac:dyDescent="0.25">
      <c r="A348" s="16" t="s">
        <v>25</v>
      </c>
      <c r="B348" s="17"/>
      <c r="C348" s="18">
        <f>SUM(C344:C347)</f>
        <v>8.59</v>
      </c>
      <c r="D348" s="18">
        <f>SUM(D344:D347)</f>
        <v>5.09</v>
      </c>
      <c r="E348" s="18">
        <f>SUM(E344:E347)</f>
        <v>66.539999999999992</v>
      </c>
      <c r="F348" s="18">
        <f>SUM(F344:F347)</f>
        <v>350.22</v>
      </c>
      <c r="G348" s="17"/>
      <c r="H348" s="19"/>
    </row>
    <row r="349" spans="1:8" x14ac:dyDescent="0.25">
      <c r="A349" s="309" t="s">
        <v>224</v>
      </c>
      <c r="B349" s="310"/>
      <c r="C349" s="311"/>
      <c r="D349" s="311"/>
      <c r="E349" s="311"/>
      <c r="F349" s="311"/>
      <c r="G349" s="310"/>
      <c r="H349" s="312"/>
    </row>
    <row r="350" spans="1:8" s="20" customFormat="1" x14ac:dyDescent="0.25">
      <c r="A350" s="8" t="s">
        <v>126</v>
      </c>
      <c r="B350" s="5">
        <v>100</v>
      </c>
      <c r="C350" s="45">
        <v>12.78</v>
      </c>
      <c r="D350" s="45">
        <v>14.16</v>
      </c>
      <c r="E350" s="45">
        <v>37.659999999999997</v>
      </c>
      <c r="F350" s="45">
        <v>333</v>
      </c>
      <c r="G350" s="25" t="s">
        <v>146</v>
      </c>
      <c r="H350" s="8" t="s">
        <v>128</v>
      </c>
    </row>
    <row r="351" spans="1:8" ht="15.75" customHeight="1" x14ac:dyDescent="0.25">
      <c r="A351" s="27" t="s">
        <v>85</v>
      </c>
      <c r="B351" s="10">
        <v>200</v>
      </c>
      <c r="C351" s="24">
        <v>0.76</v>
      </c>
      <c r="D351" s="24">
        <v>0.04</v>
      </c>
      <c r="E351" s="24">
        <v>20.22</v>
      </c>
      <c r="F351" s="24">
        <v>85.51</v>
      </c>
      <c r="G351" s="7" t="s">
        <v>86</v>
      </c>
      <c r="H351" s="8" t="s">
        <v>87</v>
      </c>
    </row>
    <row r="352" spans="1:8" s="20" customFormat="1" x14ac:dyDescent="0.25">
      <c r="A352" s="16" t="s">
        <v>25</v>
      </c>
      <c r="B352" s="17"/>
      <c r="C352" s="18">
        <f>SUM(C350:C351)</f>
        <v>13.54</v>
      </c>
      <c r="D352" s="18">
        <f t="shared" ref="D352:F352" si="14">SUM(D350:D351)</f>
        <v>14.2</v>
      </c>
      <c r="E352" s="18">
        <f t="shared" si="14"/>
        <v>57.879999999999995</v>
      </c>
      <c r="F352" s="18">
        <f t="shared" si="14"/>
        <v>418.51</v>
      </c>
      <c r="G352" s="17"/>
      <c r="H352" s="19"/>
    </row>
  </sheetData>
  <mergeCells count="122">
    <mergeCell ref="A337:H337"/>
    <mergeCell ref="A343:H343"/>
    <mergeCell ref="A349:H349"/>
    <mergeCell ref="A324:A325"/>
    <mergeCell ref="B324:F324"/>
    <mergeCell ref="G324:G325"/>
    <mergeCell ref="H324:H325"/>
    <mergeCell ref="A326:H326"/>
    <mergeCell ref="A332:H332"/>
    <mergeCell ref="A297:H297"/>
    <mergeCell ref="A303:H303"/>
    <mergeCell ref="A307:H307"/>
    <mergeCell ref="A313:H313"/>
    <mergeCell ref="A319:H319"/>
    <mergeCell ref="A323:H323"/>
    <mergeCell ref="A278:H278"/>
    <mergeCell ref="A284:H284"/>
    <mergeCell ref="A290:H290"/>
    <mergeCell ref="A294:H294"/>
    <mergeCell ref="A295:A296"/>
    <mergeCell ref="B295:F295"/>
    <mergeCell ref="G295:G296"/>
    <mergeCell ref="H295:H296"/>
    <mergeCell ref="A267:A268"/>
    <mergeCell ref="B267:F267"/>
    <mergeCell ref="G267:G268"/>
    <mergeCell ref="H267:H268"/>
    <mergeCell ref="A269:H269"/>
    <mergeCell ref="A274:H274"/>
    <mergeCell ref="A241:H241"/>
    <mergeCell ref="A246:H246"/>
    <mergeCell ref="A250:H250"/>
    <mergeCell ref="A256:H256"/>
    <mergeCell ref="A262:H262"/>
    <mergeCell ref="A266:H266"/>
    <mergeCell ref="A221:H221"/>
    <mergeCell ref="A227:H227"/>
    <mergeCell ref="A233:H233"/>
    <mergeCell ref="A238:H238"/>
    <mergeCell ref="A239:A240"/>
    <mergeCell ref="B239:F239"/>
    <mergeCell ref="G239:G240"/>
    <mergeCell ref="H239:H240"/>
    <mergeCell ref="A208:A209"/>
    <mergeCell ref="B208:F208"/>
    <mergeCell ref="G208:G209"/>
    <mergeCell ref="H208:H209"/>
    <mergeCell ref="A210:H210"/>
    <mergeCell ref="A216:H216"/>
    <mergeCell ref="A181:H181"/>
    <mergeCell ref="A186:H186"/>
    <mergeCell ref="A191:H191"/>
    <mergeCell ref="A197:H197"/>
    <mergeCell ref="A203:H203"/>
    <mergeCell ref="A207:H207"/>
    <mergeCell ref="A161:H161"/>
    <mergeCell ref="A167:H167"/>
    <mergeCell ref="A173:H173"/>
    <mergeCell ref="A177:H177"/>
    <mergeCell ref="A178:H178"/>
    <mergeCell ref="A179:A180"/>
    <mergeCell ref="B179:F179"/>
    <mergeCell ref="G179:G180"/>
    <mergeCell ref="H179:H180"/>
    <mergeCell ref="A149:A150"/>
    <mergeCell ref="B149:F149"/>
    <mergeCell ref="G149:G150"/>
    <mergeCell ref="H149:H150"/>
    <mergeCell ref="A151:H151"/>
    <mergeCell ref="A156:H156"/>
    <mergeCell ref="A122:H122"/>
    <mergeCell ref="A128:H128"/>
    <mergeCell ref="A132:H132"/>
    <mergeCell ref="A138:H138"/>
    <mergeCell ref="A144:H144"/>
    <mergeCell ref="A148:H148"/>
    <mergeCell ref="A103:H103"/>
    <mergeCell ref="A109:H109"/>
    <mergeCell ref="A115:H115"/>
    <mergeCell ref="A119:H119"/>
    <mergeCell ref="A120:A121"/>
    <mergeCell ref="B120:F120"/>
    <mergeCell ref="G120:G121"/>
    <mergeCell ref="H120:H121"/>
    <mergeCell ref="A90:A91"/>
    <mergeCell ref="B90:F90"/>
    <mergeCell ref="G90:G91"/>
    <mergeCell ref="H90:H91"/>
    <mergeCell ref="A92:H92"/>
    <mergeCell ref="A98:H98"/>
    <mergeCell ref="A69:H69"/>
    <mergeCell ref="A73:H73"/>
    <mergeCell ref="A79:H79"/>
    <mergeCell ref="A85:H85"/>
    <mergeCell ref="A89:H89"/>
    <mergeCell ref="A44:H44"/>
    <mergeCell ref="A50:H50"/>
    <mergeCell ref="A56:H56"/>
    <mergeCell ref="A61:H61"/>
    <mergeCell ref="A62:A63"/>
    <mergeCell ref="B62:F62"/>
    <mergeCell ref="G62:G63"/>
    <mergeCell ref="H62:H63"/>
    <mergeCell ref="A34:H34"/>
    <mergeCell ref="A39:H39"/>
    <mergeCell ref="A5:H5"/>
    <mergeCell ref="A11:H11"/>
    <mergeCell ref="A15:H15"/>
    <mergeCell ref="A21:H21"/>
    <mergeCell ref="A27:H27"/>
    <mergeCell ref="A31:H31"/>
    <mergeCell ref="A64:H64"/>
    <mergeCell ref="A1:H1"/>
    <mergeCell ref="A2:H2"/>
    <mergeCell ref="A3:A4"/>
    <mergeCell ref="B3:F3"/>
    <mergeCell ref="G3:G4"/>
    <mergeCell ref="H3:H4"/>
    <mergeCell ref="A32:A33"/>
    <mergeCell ref="B32:F32"/>
    <mergeCell ref="G32:G33"/>
    <mergeCell ref="H32:H3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8027-97BA-47DF-8F14-684B76042A43}">
  <dimension ref="A1:M185"/>
  <sheetViews>
    <sheetView zoomScale="140" zoomScaleNormal="140" workbookViewId="0">
      <selection activeCell="M20" sqref="M20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1" customWidth="1"/>
    <col min="5" max="5" width="8.5703125" style="1" customWidth="1"/>
    <col min="6" max="6" width="7.5703125" style="1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ht="18" customHeight="1" x14ac:dyDescent="0.25">
      <c r="A1" s="314" t="s">
        <v>237</v>
      </c>
      <c r="B1" s="315"/>
      <c r="C1" s="315"/>
      <c r="D1" s="315"/>
      <c r="E1" s="315"/>
      <c r="F1" s="315"/>
      <c r="G1" s="315"/>
      <c r="H1" s="316"/>
    </row>
    <row r="2" spans="1:8" ht="12.75" customHeight="1" x14ac:dyDescent="0.25">
      <c r="A2" s="314" t="s">
        <v>0</v>
      </c>
      <c r="B2" s="315"/>
      <c r="C2" s="315"/>
      <c r="D2" s="315"/>
      <c r="E2" s="315"/>
      <c r="F2" s="315"/>
      <c r="G2" s="315"/>
      <c r="H2" s="316"/>
    </row>
    <row r="3" spans="1:8" x14ac:dyDescent="0.25">
      <c r="A3" s="302" t="s">
        <v>1</v>
      </c>
      <c r="B3" s="303"/>
      <c r="C3" s="303"/>
      <c r="D3" s="303"/>
      <c r="E3" s="303"/>
      <c r="F3" s="303"/>
      <c r="G3" s="303"/>
      <c r="H3" s="304"/>
    </row>
    <row r="4" spans="1:8" x14ac:dyDescent="0.25">
      <c r="A4" s="305" t="s">
        <v>2</v>
      </c>
      <c r="B4" s="302" t="s">
        <v>3</v>
      </c>
      <c r="C4" s="303"/>
      <c r="D4" s="303"/>
      <c r="E4" s="303"/>
      <c r="F4" s="303"/>
      <c r="G4" s="307" t="s">
        <v>4</v>
      </c>
      <c r="H4" s="307" t="s">
        <v>5</v>
      </c>
    </row>
    <row r="5" spans="1:8" ht="21" customHeight="1" x14ac:dyDescent="0.25">
      <c r="A5" s="306"/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08"/>
      <c r="H5" s="308"/>
    </row>
    <row r="6" spans="1:8" x14ac:dyDescent="0.25">
      <c r="A6" s="302" t="s">
        <v>238</v>
      </c>
      <c r="B6" s="303"/>
      <c r="C6" s="303"/>
      <c r="D6" s="303"/>
      <c r="E6" s="303"/>
      <c r="F6" s="303"/>
      <c r="G6" s="303"/>
      <c r="H6" s="304"/>
    </row>
    <row r="7" spans="1:8" ht="12" customHeight="1" x14ac:dyDescent="0.25">
      <c r="A7" s="4" t="s">
        <v>27</v>
      </c>
      <c r="B7" s="5" t="s">
        <v>28</v>
      </c>
      <c r="C7" s="6">
        <v>1.6</v>
      </c>
      <c r="D7" s="6">
        <v>5.3</v>
      </c>
      <c r="E7" s="6">
        <v>8.4</v>
      </c>
      <c r="F7" s="6">
        <v>87.5</v>
      </c>
      <c r="G7" s="7" t="s">
        <v>29</v>
      </c>
      <c r="H7" s="8" t="s">
        <v>30</v>
      </c>
    </row>
    <row r="8" spans="1:8" ht="12.75" customHeight="1" x14ac:dyDescent="0.2">
      <c r="A8" s="8" t="s">
        <v>166</v>
      </c>
      <c r="B8" s="9">
        <v>60</v>
      </c>
      <c r="C8" s="7">
        <v>5.86</v>
      </c>
      <c r="D8" s="7">
        <v>6.96</v>
      </c>
      <c r="E8" s="7">
        <v>17.54</v>
      </c>
      <c r="F8" s="7">
        <v>158.41</v>
      </c>
      <c r="G8" s="10" t="s">
        <v>167</v>
      </c>
      <c r="H8" s="11" t="s">
        <v>168</v>
      </c>
    </row>
    <row r="9" spans="1:8" ht="13.5" customHeight="1" x14ac:dyDescent="0.25">
      <c r="A9" s="4" t="s">
        <v>39</v>
      </c>
      <c r="B9" s="12">
        <v>200</v>
      </c>
      <c r="C9" s="13">
        <v>0.15</v>
      </c>
      <c r="D9" s="13">
        <v>0.06</v>
      </c>
      <c r="E9" s="13">
        <v>20.65</v>
      </c>
      <c r="F9" s="13">
        <v>82.9</v>
      </c>
      <c r="G9" s="7" t="s">
        <v>40</v>
      </c>
      <c r="H9" s="8" t="s">
        <v>41</v>
      </c>
    </row>
    <row r="10" spans="1:8" ht="12.6" customHeight="1" x14ac:dyDescent="0.25">
      <c r="A10" s="14" t="s">
        <v>42</v>
      </c>
      <c r="B10" s="7">
        <v>20</v>
      </c>
      <c r="C10" s="15">
        <v>1.3</v>
      </c>
      <c r="D10" s="15">
        <v>0.2</v>
      </c>
      <c r="E10" s="15">
        <v>8.6</v>
      </c>
      <c r="F10" s="15">
        <v>43</v>
      </c>
      <c r="G10" s="7" t="s">
        <v>43</v>
      </c>
      <c r="H10" s="4" t="s">
        <v>44</v>
      </c>
    </row>
    <row r="11" spans="1:8" s="20" customFormat="1" x14ac:dyDescent="0.25">
      <c r="A11" s="16" t="s">
        <v>25</v>
      </c>
      <c r="B11" s="17"/>
      <c r="C11" s="18">
        <f>SUM(C7:C10)</f>
        <v>8.9100000000000019</v>
      </c>
      <c r="D11" s="18">
        <f>SUM(D7:D10)</f>
        <v>12.52</v>
      </c>
      <c r="E11" s="18">
        <f>SUM(E7:E10)</f>
        <v>55.19</v>
      </c>
      <c r="F11" s="18">
        <f>SUM(F7:F10)</f>
        <v>371.81</v>
      </c>
      <c r="G11" s="17"/>
      <c r="H11" s="19"/>
    </row>
    <row r="12" spans="1:8" s="20" customFormat="1" x14ac:dyDescent="0.25">
      <c r="A12" s="302" t="s">
        <v>239</v>
      </c>
      <c r="B12" s="303"/>
      <c r="C12" s="303"/>
      <c r="D12" s="303"/>
      <c r="E12" s="303"/>
      <c r="F12" s="303"/>
      <c r="G12" s="303"/>
      <c r="H12" s="304"/>
    </row>
    <row r="13" spans="1:8" ht="24" x14ac:dyDescent="0.25">
      <c r="A13" s="4" t="s">
        <v>31</v>
      </c>
      <c r="B13" s="15">
        <v>90</v>
      </c>
      <c r="C13" s="12">
        <v>10.8</v>
      </c>
      <c r="D13" s="12">
        <v>19.8</v>
      </c>
      <c r="E13" s="12">
        <v>0</v>
      </c>
      <c r="F13" s="12">
        <v>221.4</v>
      </c>
      <c r="G13" s="15" t="s">
        <v>32</v>
      </c>
      <c r="H13" s="8" t="s">
        <v>33</v>
      </c>
    </row>
    <row r="14" spans="1:8" x14ac:dyDescent="0.25">
      <c r="A14" s="4" t="s">
        <v>34</v>
      </c>
      <c r="B14" s="15">
        <v>150</v>
      </c>
      <c r="C14" s="15">
        <v>5.52</v>
      </c>
      <c r="D14" s="15">
        <v>4.51</v>
      </c>
      <c r="E14" s="15">
        <v>26.45</v>
      </c>
      <c r="F14" s="15">
        <v>168.45</v>
      </c>
      <c r="G14" s="10" t="s">
        <v>35</v>
      </c>
      <c r="H14" s="4" t="s">
        <v>36</v>
      </c>
    </row>
    <row r="15" spans="1:8" ht="12" customHeight="1" x14ac:dyDescent="0.25">
      <c r="A15" s="4" t="s">
        <v>39</v>
      </c>
      <c r="B15" s="12">
        <v>200</v>
      </c>
      <c r="C15" s="13">
        <v>0.15</v>
      </c>
      <c r="D15" s="13">
        <v>0.06</v>
      </c>
      <c r="E15" s="13">
        <v>20.65</v>
      </c>
      <c r="F15" s="13">
        <v>82.9</v>
      </c>
      <c r="G15" s="7" t="s">
        <v>40</v>
      </c>
      <c r="H15" s="8" t="s">
        <v>41</v>
      </c>
    </row>
    <row r="16" spans="1:8" ht="12.6" customHeight="1" x14ac:dyDescent="0.25">
      <c r="A16" s="14" t="s">
        <v>42</v>
      </c>
      <c r="B16" s="7">
        <v>20</v>
      </c>
      <c r="C16" s="15">
        <v>1.3</v>
      </c>
      <c r="D16" s="15">
        <v>0.2</v>
      </c>
      <c r="E16" s="15">
        <v>8.6</v>
      </c>
      <c r="F16" s="15">
        <v>43</v>
      </c>
      <c r="G16" s="7" t="s">
        <v>43</v>
      </c>
      <c r="H16" s="4" t="s">
        <v>44</v>
      </c>
    </row>
    <row r="17" spans="1:13" s="20" customFormat="1" x14ac:dyDescent="0.25">
      <c r="A17" s="16" t="s">
        <v>25</v>
      </c>
      <c r="B17" s="17"/>
      <c r="C17" s="18">
        <f>SUM(C13:C16)</f>
        <v>17.77</v>
      </c>
      <c r="D17" s="18">
        <f>SUM(D13:D16)</f>
        <v>24.57</v>
      </c>
      <c r="E17" s="18">
        <f>SUM(E13:E16)</f>
        <v>55.699999999999996</v>
      </c>
      <c r="F17" s="18">
        <f>SUM(F13:F16)</f>
        <v>515.75</v>
      </c>
      <c r="G17" s="17"/>
      <c r="H17" s="19"/>
    </row>
    <row r="18" spans="1:13" x14ac:dyDescent="0.25">
      <c r="A18" s="302" t="s">
        <v>48</v>
      </c>
      <c r="B18" s="303"/>
      <c r="C18" s="303"/>
      <c r="D18" s="303"/>
      <c r="E18" s="303"/>
      <c r="F18" s="303"/>
      <c r="G18" s="303"/>
      <c r="H18" s="304"/>
      <c r="M18" s="21"/>
    </row>
    <row r="19" spans="1:13" x14ac:dyDescent="0.25">
      <c r="A19" s="305" t="s">
        <v>2</v>
      </c>
      <c r="B19" s="302" t="s">
        <v>3</v>
      </c>
      <c r="C19" s="303"/>
      <c r="D19" s="303"/>
      <c r="E19" s="303"/>
      <c r="F19" s="303"/>
      <c r="G19" s="307" t="s">
        <v>4</v>
      </c>
      <c r="H19" s="307" t="s">
        <v>5</v>
      </c>
    </row>
    <row r="20" spans="1:13" ht="22.5" customHeight="1" x14ac:dyDescent="0.25">
      <c r="A20" s="306"/>
      <c r="B20" s="2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308"/>
      <c r="H20" s="308"/>
    </row>
    <row r="21" spans="1:13" ht="10.9" customHeight="1" x14ac:dyDescent="0.25">
      <c r="A21" s="302" t="s">
        <v>238</v>
      </c>
      <c r="B21" s="303"/>
      <c r="C21" s="303"/>
      <c r="D21" s="303"/>
      <c r="E21" s="303"/>
      <c r="F21" s="303"/>
      <c r="G21" s="303"/>
      <c r="H21" s="304"/>
    </row>
    <row r="22" spans="1:13" ht="13.5" customHeight="1" x14ac:dyDescent="0.25">
      <c r="A22" s="4" t="s">
        <v>57</v>
      </c>
      <c r="B22" s="7" t="s">
        <v>58</v>
      </c>
      <c r="C22" s="7">
        <v>1.71</v>
      </c>
      <c r="D22" s="7">
        <v>5.19</v>
      </c>
      <c r="E22" s="7">
        <v>6.89</v>
      </c>
      <c r="F22" s="7">
        <v>81.27</v>
      </c>
      <c r="G22" s="7" t="s">
        <v>59</v>
      </c>
      <c r="H22" s="8" t="s">
        <v>60</v>
      </c>
    </row>
    <row r="23" spans="1:13" ht="14.25" customHeight="1" x14ac:dyDescent="0.25">
      <c r="A23" s="14" t="s">
        <v>67</v>
      </c>
      <c r="B23" s="22">
        <v>200</v>
      </c>
      <c r="C23" s="13">
        <v>0.14000000000000001</v>
      </c>
      <c r="D23" s="13">
        <v>0.11</v>
      </c>
      <c r="E23" s="13">
        <v>21.52</v>
      </c>
      <c r="F23" s="13">
        <v>87.59</v>
      </c>
      <c r="G23" s="15" t="s">
        <v>68</v>
      </c>
      <c r="H23" s="23" t="s">
        <v>69</v>
      </c>
    </row>
    <row r="24" spans="1:13" x14ac:dyDescent="0.25">
      <c r="A24" s="8" t="s">
        <v>126</v>
      </c>
      <c r="B24" s="5">
        <v>60</v>
      </c>
      <c r="C24" s="24">
        <v>7.65</v>
      </c>
      <c r="D24" s="24">
        <v>8.48</v>
      </c>
      <c r="E24" s="24">
        <v>22.58</v>
      </c>
      <c r="F24" s="24">
        <v>199.8</v>
      </c>
      <c r="G24" s="25" t="s">
        <v>127</v>
      </c>
      <c r="H24" s="4" t="s">
        <v>128</v>
      </c>
    </row>
    <row r="25" spans="1:13" ht="12.6" customHeight="1" x14ac:dyDescent="0.25">
      <c r="A25" s="14" t="s">
        <v>42</v>
      </c>
      <c r="B25" s="7">
        <v>20</v>
      </c>
      <c r="C25" s="15">
        <v>1.3</v>
      </c>
      <c r="D25" s="15">
        <v>0.2</v>
      </c>
      <c r="E25" s="15">
        <v>8.6</v>
      </c>
      <c r="F25" s="15">
        <v>43</v>
      </c>
      <c r="G25" s="7" t="s">
        <v>43</v>
      </c>
      <c r="H25" s="4" t="s">
        <v>44</v>
      </c>
    </row>
    <row r="26" spans="1:13" s="20" customFormat="1" x14ac:dyDescent="0.25">
      <c r="A26" s="16" t="s">
        <v>25</v>
      </c>
      <c r="B26" s="17"/>
      <c r="C26" s="26">
        <f>SUM(C22:C25)</f>
        <v>10.8</v>
      </c>
      <c r="D26" s="26">
        <f>SUM(D22:D25)</f>
        <v>13.98</v>
      </c>
      <c r="E26" s="26">
        <f>SUM(E22:E25)</f>
        <v>59.589999999999996</v>
      </c>
      <c r="F26" s="26">
        <f>SUM(F22:F25)</f>
        <v>411.66</v>
      </c>
      <c r="G26" s="17"/>
      <c r="H26" s="19"/>
    </row>
    <row r="27" spans="1:13" s="20" customFormat="1" x14ac:dyDescent="0.25">
      <c r="A27" s="302" t="s">
        <v>239</v>
      </c>
      <c r="B27" s="303"/>
      <c r="C27" s="303"/>
      <c r="D27" s="303"/>
      <c r="E27" s="303"/>
      <c r="F27" s="303"/>
      <c r="G27" s="303"/>
      <c r="H27" s="304"/>
    </row>
    <row r="28" spans="1:13" ht="12" customHeight="1" x14ac:dyDescent="0.25">
      <c r="A28" s="27" t="s">
        <v>61</v>
      </c>
      <c r="B28" s="5">
        <v>90</v>
      </c>
      <c r="C28" s="7">
        <v>15.4</v>
      </c>
      <c r="D28" s="7">
        <v>12.5</v>
      </c>
      <c r="E28" s="7">
        <v>8.9</v>
      </c>
      <c r="F28" s="7">
        <v>209.9</v>
      </c>
      <c r="G28" s="28" t="s">
        <v>62</v>
      </c>
      <c r="H28" s="8" t="s">
        <v>63</v>
      </c>
    </row>
    <row r="29" spans="1:13" ht="13.5" customHeight="1" x14ac:dyDescent="0.25">
      <c r="A29" s="14" t="s">
        <v>64</v>
      </c>
      <c r="B29" s="29">
        <v>150</v>
      </c>
      <c r="C29" s="13">
        <v>8.6</v>
      </c>
      <c r="D29" s="13">
        <v>6.09</v>
      </c>
      <c r="E29" s="13">
        <v>38.64</v>
      </c>
      <c r="F29" s="13">
        <v>243.75</v>
      </c>
      <c r="G29" s="12" t="s">
        <v>65</v>
      </c>
      <c r="H29" s="30" t="s">
        <v>66</v>
      </c>
    </row>
    <row r="30" spans="1:13" ht="12.75" customHeight="1" x14ac:dyDescent="0.25">
      <c r="A30" s="14" t="s">
        <v>67</v>
      </c>
      <c r="B30" s="22">
        <v>200</v>
      </c>
      <c r="C30" s="13">
        <v>0.14000000000000001</v>
      </c>
      <c r="D30" s="13">
        <v>0.11</v>
      </c>
      <c r="E30" s="13">
        <v>21.52</v>
      </c>
      <c r="F30" s="13">
        <v>87.59</v>
      </c>
      <c r="G30" s="15" t="s">
        <v>68</v>
      </c>
      <c r="H30" s="23" t="s">
        <v>69</v>
      </c>
    </row>
    <row r="31" spans="1:13" ht="12.6" customHeight="1" x14ac:dyDescent="0.25">
      <c r="A31" s="14" t="s">
        <v>42</v>
      </c>
      <c r="B31" s="7">
        <v>20</v>
      </c>
      <c r="C31" s="15">
        <v>1.3</v>
      </c>
      <c r="D31" s="15">
        <v>0.2</v>
      </c>
      <c r="E31" s="15">
        <v>8.6</v>
      </c>
      <c r="F31" s="15">
        <v>43</v>
      </c>
      <c r="G31" s="7" t="s">
        <v>43</v>
      </c>
      <c r="H31" s="4" t="s">
        <v>44</v>
      </c>
    </row>
    <row r="32" spans="1:13" s="20" customFormat="1" x14ac:dyDescent="0.25">
      <c r="A32" s="16" t="s">
        <v>25</v>
      </c>
      <c r="B32" s="17"/>
      <c r="C32" s="26">
        <f>SUM(C28:C31)</f>
        <v>25.44</v>
      </c>
      <c r="D32" s="26">
        <f t="shared" ref="D32:F32" si="0">SUM(D28:D31)</f>
        <v>18.899999999999999</v>
      </c>
      <c r="E32" s="26">
        <f t="shared" si="0"/>
        <v>77.66</v>
      </c>
      <c r="F32" s="26">
        <f t="shared" si="0"/>
        <v>584.24</v>
      </c>
      <c r="G32" s="17"/>
      <c r="H32" s="19"/>
    </row>
    <row r="33" spans="1:8" x14ac:dyDescent="0.25">
      <c r="A33" s="302" t="s">
        <v>70</v>
      </c>
      <c r="B33" s="303"/>
      <c r="C33" s="303"/>
      <c r="D33" s="303"/>
      <c r="E33" s="303"/>
      <c r="F33" s="303"/>
      <c r="G33" s="303"/>
      <c r="H33" s="304"/>
    </row>
    <row r="34" spans="1:8" x14ac:dyDescent="0.25">
      <c r="A34" s="305" t="s">
        <v>2</v>
      </c>
      <c r="B34" s="302" t="s">
        <v>3</v>
      </c>
      <c r="C34" s="303"/>
      <c r="D34" s="303"/>
      <c r="E34" s="303"/>
      <c r="F34" s="303"/>
      <c r="G34" s="307" t="s">
        <v>4</v>
      </c>
      <c r="H34" s="307" t="s">
        <v>5</v>
      </c>
    </row>
    <row r="35" spans="1:8" ht="24" customHeight="1" x14ac:dyDescent="0.25">
      <c r="A35" s="306"/>
      <c r="B35" s="2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08"/>
      <c r="H35" s="308"/>
    </row>
    <row r="36" spans="1:8" ht="11.25" customHeight="1" x14ac:dyDescent="0.25">
      <c r="A36" s="302" t="s">
        <v>238</v>
      </c>
      <c r="B36" s="303"/>
      <c r="C36" s="303"/>
      <c r="D36" s="303"/>
      <c r="E36" s="303"/>
      <c r="F36" s="303"/>
      <c r="G36" s="303"/>
      <c r="H36" s="304"/>
    </row>
    <row r="37" spans="1:8" ht="23.25" customHeight="1" x14ac:dyDescent="0.25">
      <c r="A37" s="14" t="s">
        <v>76</v>
      </c>
      <c r="B37" s="5" t="s">
        <v>28</v>
      </c>
      <c r="C37" s="7">
        <v>1.25</v>
      </c>
      <c r="D37" s="7">
        <v>5.4</v>
      </c>
      <c r="E37" s="7">
        <v>6.83</v>
      </c>
      <c r="F37" s="7">
        <v>80.22</v>
      </c>
      <c r="G37" s="7" t="s">
        <v>77</v>
      </c>
      <c r="H37" s="8" t="s">
        <v>78</v>
      </c>
    </row>
    <row r="38" spans="1:8" ht="13.5" customHeight="1" x14ac:dyDescent="0.2">
      <c r="A38" s="4" t="s">
        <v>172</v>
      </c>
      <c r="B38" s="31">
        <v>50</v>
      </c>
      <c r="C38" s="7">
        <v>3.05</v>
      </c>
      <c r="D38" s="7">
        <v>9.2200000000000006</v>
      </c>
      <c r="E38" s="7">
        <v>28.71</v>
      </c>
      <c r="F38" s="7">
        <v>210</v>
      </c>
      <c r="G38" s="32">
        <v>446</v>
      </c>
      <c r="H38" s="11" t="s">
        <v>173</v>
      </c>
    </row>
    <row r="39" spans="1:8" ht="13.5" customHeight="1" x14ac:dyDescent="0.25">
      <c r="A39" s="27" t="s">
        <v>85</v>
      </c>
      <c r="B39" s="10">
        <v>200</v>
      </c>
      <c r="C39" s="24">
        <v>0.76</v>
      </c>
      <c r="D39" s="24">
        <v>0.04</v>
      </c>
      <c r="E39" s="24">
        <v>20.22</v>
      </c>
      <c r="F39" s="24">
        <v>85.51</v>
      </c>
      <c r="G39" s="7" t="s">
        <v>86</v>
      </c>
      <c r="H39" s="8" t="s">
        <v>87</v>
      </c>
    </row>
    <row r="40" spans="1:8" ht="12.6" customHeight="1" x14ac:dyDescent="0.25">
      <c r="A40" s="14" t="s">
        <v>42</v>
      </c>
      <c r="B40" s="7">
        <v>20</v>
      </c>
      <c r="C40" s="15">
        <v>1.3</v>
      </c>
      <c r="D40" s="15">
        <v>0.2</v>
      </c>
      <c r="E40" s="15">
        <v>8.6</v>
      </c>
      <c r="F40" s="15">
        <v>43</v>
      </c>
      <c r="G40" s="7" t="s">
        <v>43</v>
      </c>
      <c r="H40" s="4" t="s">
        <v>44</v>
      </c>
    </row>
    <row r="41" spans="1:8" s="20" customFormat="1" x14ac:dyDescent="0.25">
      <c r="A41" s="16" t="s">
        <v>25</v>
      </c>
      <c r="B41" s="17"/>
      <c r="C41" s="26">
        <f>SUM(C37:C40)</f>
        <v>6.3599999999999994</v>
      </c>
      <c r="D41" s="26">
        <f>SUM(D37:D40)</f>
        <v>14.86</v>
      </c>
      <c r="E41" s="26">
        <f>SUM(E37:E40)</f>
        <v>64.36</v>
      </c>
      <c r="F41" s="26">
        <f>SUM(F37:F40)</f>
        <v>418.73</v>
      </c>
      <c r="G41" s="33"/>
      <c r="H41" s="19"/>
    </row>
    <row r="42" spans="1:8" s="20" customFormat="1" x14ac:dyDescent="0.25">
      <c r="A42" s="302" t="s">
        <v>239</v>
      </c>
      <c r="B42" s="303"/>
      <c r="C42" s="303"/>
      <c r="D42" s="303"/>
      <c r="E42" s="303"/>
      <c r="F42" s="303"/>
      <c r="G42" s="303"/>
      <c r="H42" s="304"/>
    </row>
    <row r="43" spans="1:8" x14ac:dyDescent="0.25">
      <c r="A43" s="34" t="s">
        <v>79</v>
      </c>
      <c r="B43" s="15">
        <v>90</v>
      </c>
      <c r="C43" s="7">
        <v>14.7</v>
      </c>
      <c r="D43" s="7">
        <f>12.3*0.9</f>
        <v>11.07</v>
      </c>
      <c r="E43" s="6">
        <v>12.95</v>
      </c>
      <c r="F43" s="6">
        <f>242.41*0.9</f>
        <v>218.16900000000001</v>
      </c>
      <c r="G43" s="7" t="s">
        <v>80</v>
      </c>
      <c r="H43" s="8" t="s">
        <v>81</v>
      </c>
    </row>
    <row r="44" spans="1:8" ht="11.25" customHeight="1" x14ac:dyDescent="0.25">
      <c r="A44" s="8" t="s">
        <v>82</v>
      </c>
      <c r="B44" s="5">
        <v>150</v>
      </c>
      <c r="C44" s="13">
        <v>3.65</v>
      </c>
      <c r="D44" s="13">
        <v>5.37</v>
      </c>
      <c r="E44" s="13">
        <v>36.68</v>
      </c>
      <c r="F44" s="13">
        <v>209.7</v>
      </c>
      <c r="G44" s="35" t="s">
        <v>83</v>
      </c>
      <c r="H44" s="23" t="s">
        <v>84</v>
      </c>
    </row>
    <row r="45" spans="1:8" ht="13.5" customHeight="1" x14ac:dyDescent="0.25">
      <c r="A45" s="27" t="s">
        <v>85</v>
      </c>
      <c r="B45" s="10">
        <v>200</v>
      </c>
      <c r="C45" s="24">
        <v>0.76</v>
      </c>
      <c r="D45" s="24">
        <v>0.04</v>
      </c>
      <c r="E45" s="24">
        <v>20.22</v>
      </c>
      <c r="F45" s="24">
        <v>85.51</v>
      </c>
      <c r="G45" s="7" t="s">
        <v>86</v>
      </c>
      <c r="H45" s="8" t="s">
        <v>87</v>
      </c>
    </row>
    <row r="46" spans="1:8" ht="12.6" customHeight="1" x14ac:dyDescent="0.25">
      <c r="A46" s="14" t="s">
        <v>42</v>
      </c>
      <c r="B46" s="7">
        <v>20</v>
      </c>
      <c r="C46" s="15">
        <v>1.3</v>
      </c>
      <c r="D46" s="15">
        <v>0.2</v>
      </c>
      <c r="E46" s="15">
        <v>8.6</v>
      </c>
      <c r="F46" s="15">
        <v>43</v>
      </c>
      <c r="G46" s="7" t="s">
        <v>43</v>
      </c>
      <c r="H46" s="4" t="s">
        <v>44</v>
      </c>
    </row>
    <row r="47" spans="1:8" s="20" customFormat="1" x14ac:dyDescent="0.25">
      <c r="A47" s="4" t="s">
        <v>169</v>
      </c>
      <c r="B47" s="29">
        <v>100</v>
      </c>
      <c r="C47" s="13">
        <v>0.04</v>
      </c>
      <c r="D47" s="13">
        <v>0.04</v>
      </c>
      <c r="E47" s="13">
        <v>9.8000000000000007</v>
      </c>
      <c r="F47" s="13">
        <v>47</v>
      </c>
      <c r="G47" s="10">
        <v>338</v>
      </c>
      <c r="H47" s="4" t="s">
        <v>96</v>
      </c>
    </row>
    <row r="48" spans="1:8" s="20" customFormat="1" x14ac:dyDescent="0.25">
      <c r="A48" s="16" t="s">
        <v>25</v>
      </c>
      <c r="B48" s="17"/>
      <c r="C48" s="26">
        <f>SUM(C43:C47)</f>
        <v>20.45</v>
      </c>
      <c r="D48" s="26">
        <f t="shared" ref="D48:F48" si="1">SUM(D43:D47)</f>
        <v>16.72</v>
      </c>
      <c r="E48" s="26">
        <f t="shared" si="1"/>
        <v>88.249999999999986</v>
      </c>
      <c r="F48" s="26">
        <f t="shared" si="1"/>
        <v>603.37900000000002</v>
      </c>
      <c r="G48" s="33"/>
      <c r="H48" s="19"/>
    </row>
    <row r="49" spans="1:8" x14ac:dyDescent="0.25">
      <c r="A49" s="302" t="s">
        <v>88</v>
      </c>
      <c r="B49" s="303"/>
      <c r="C49" s="303"/>
      <c r="D49" s="303"/>
      <c r="E49" s="303"/>
      <c r="F49" s="303"/>
      <c r="G49" s="303"/>
      <c r="H49" s="304"/>
    </row>
    <row r="50" spans="1:8" x14ac:dyDescent="0.25">
      <c r="A50" s="305" t="s">
        <v>2</v>
      </c>
      <c r="B50" s="302" t="s">
        <v>3</v>
      </c>
      <c r="C50" s="303"/>
      <c r="D50" s="303"/>
      <c r="E50" s="303"/>
      <c r="F50" s="303"/>
      <c r="G50" s="307" t="s">
        <v>4</v>
      </c>
      <c r="H50" s="307" t="s">
        <v>5</v>
      </c>
    </row>
    <row r="51" spans="1:8" ht="21" customHeight="1" x14ac:dyDescent="0.25">
      <c r="A51" s="306"/>
      <c r="B51" s="2" t="s">
        <v>6</v>
      </c>
      <c r="C51" s="3" t="s">
        <v>7</v>
      </c>
      <c r="D51" s="3" t="s">
        <v>8</v>
      </c>
      <c r="E51" s="3" t="s">
        <v>9</v>
      </c>
      <c r="F51" s="3" t="s">
        <v>10</v>
      </c>
      <c r="G51" s="308"/>
      <c r="H51" s="308"/>
    </row>
    <row r="52" spans="1:8" x14ac:dyDescent="0.25">
      <c r="A52" s="302" t="s">
        <v>238</v>
      </c>
      <c r="B52" s="303"/>
      <c r="C52" s="303"/>
      <c r="D52" s="303"/>
      <c r="E52" s="303"/>
      <c r="F52" s="303"/>
      <c r="G52" s="303"/>
      <c r="H52" s="304"/>
    </row>
    <row r="53" spans="1:8" ht="12" customHeight="1" x14ac:dyDescent="0.25">
      <c r="A53" s="4" t="s">
        <v>241</v>
      </c>
      <c r="B53" s="29">
        <v>200</v>
      </c>
      <c r="C53" s="6">
        <v>4.4000000000000004</v>
      </c>
      <c r="D53" s="6">
        <v>4.2</v>
      </c>
      <c r="E53" s="6">
        <v>13.2</v>
      </c>
      <c r="F53" s="6">
        <v>118.6</v>
      </c>
      <c r="G53" s="15" t="s">
        <v>242</v>
      </c>
      <c r="H53" s="4" t="s">
        <v>243</v>
      </c>
    </row>
    <row r="54" spans="1:8" ht="12.75" customHeight="1" x14ac:dyDescent="0.2">
      <c r="A54" s="4" t="s">
        <v>210</v>
      </c>
      <c r="B54" s="36">
        <v>60</v>
      </c>
      <c r="C54" s="7">
        <v>7.38</v>
      </c>
      <c r="D54" s="7">
        <v>4.38</v>
      </c>
      <c r="E54" s="7">
        <v>23.34</v>
      </c>
      <c r="F54" s="7">
        <v>161.6</v>
      </c>
      <c r="G54" s="32">
        <v>410</v>
      </c>
      <c r="H54" s="11" t="s">
        <v>211</v>
      </c>
    </row>
    <row r="55" spans="1:8" x14ac:dyDescent="0.25">
      <c r="A55" s="4" t="s">
        <v>102</v>
      </c>
      <c r="B55" s="15">
        <v>200</v>
      </c>
      <c r="C55" s="13">
        <v>0.33</v>
      </c>
      <c r="D55" s="13">
        <v>0</v>
      </c>
      <c r="E55" s="13">
        <v>22.78</v>
      </c>
      <c r="F55" s="13">
        <v>94.44</v>
      </c>
      <c r="G55" s="10" t="s">
        <v>103</v>
      </c>
      <c r="H55" s="8" t="s">
        <v>104</v>
      </c>
    </row>
    <row r="56" spans="1:8" ht="12.6" customHeight="1" x14ac:dyDescent="0.25">
      <c r="A56" s="14" t="s">
        <v>42</v>
      </c>
      <c r="B56" s="7">
        <v>20</v>
      </c>
      <c r="C56" s="15">
        <v>1.3</v>
      </c>
      <c r="D56" s="15">
        <v>0.2</v>
      </c>
      <c r="E56" s="15">
        <v>8.6</v>
      </c>
      <c r="F56" s="15">
        <v>43</v>
      </c>
      <c r="G56" s="7" t="s">
        <v>43</v>
      </c>
      <c r="H56" s="4" t="s">
        <v>44</v>
      </c>
    </row>
    <row r="57" spans="1:8" s="20" customFormat="1" x14ac:dyDescent="0.25">
      <c r="A57" s="16" t="s">
        <v>25</v>
      </c>
      <c r="B57" s="17"/>
      <c r="C57" s="18">
        <f>SUM(C53:C56)</f>
        <v>13.410000000000002</v>
      </c>
      <c r="D57" s="18">
        <f>SUM(D53:D56)</f>
        <v>8.7799999999999994</v>
      </c>
      <c r="E57" s="18">
        <f>SUM(E53:E56)</f>
        <v>67.92</v>
      </c>
      <c r="F57" s="18">
        <f>SUM(F53:F56)</f>
        <v>417.64</v>
      </c>
      <c r="G57" s="17"/>
      <c r="H57" s="19"/>
    </row>
    <row r="58" spans="1:8" s="20" customFormat="1" x14ac:dyDescent="0.25">
      <c r="A58" s="302" t="s">
        <v>239</v>
      </c>
      <c r="B58" s="303"/>
      <c r="C58" s="303"/>
      <c r="D58" s="303"/>
      <c r="E58" s="303"/>
      <c r="F58" s="303"/>
      <c r="G58" s="303"/>
      <c r="H58" s="304"/>
    </row>
    <row r="59" spans="1:8" x14ac:dyDescent="0.25">
      <c r="A59" s="4" t="s">
        <v>244</v>
      </c>
      <c r="B59" s="29">
        <v>90</v>
      </c>
      <c r="C59" s="6">
        <v>10.4</v>
      </c>
      <c r="D59" s="6">
        <v>12.6</v>
      </c>
      <c r="E59" s="6">
        <v>9.06</v>
      </c>
      <c r="F59" s="6">
        <v>207.09</v>
      </c>
      <c r="G59" s="10" t="s">
        <v>245</v>
      </c>
      <c r="H59" s="4" t="s">
        <v>246</v>
      </c>
    </row>
    <row r="60" spans="1:8" x14ac:dyDescent="0.25">
      <c r="A60" s="23" t="s">
        <v>151</v>
      </c>
      <c r="B60" s="15">
        <v>5</v>
      </c>
      <c r="C60" s="15">
        <v>0.04</v>
      </c>
      <c r="D60" s="15">
        <v>3.6</v>
      </c>
      <c r="E60" s="15">
        <v>0.06</v>
      </c>
      <c r="F60" s="15">
        <v>33</v>
      </c>
      <c r="G60" s="25" t="s">
        <v>152</v>
      </c>
      <c r="H60" s="4" t="s">
        <v>153</v>
      </c>
    </row>
    <row r="61" spans="1:8" x14ac:dyDescent="0.25">
      <c r="A61" s="8" t="s">
        <v>97</v>
      </c>
      <c r="B61" s="15">
        <v>150</v>
      </c>
      <c r="C61" s="12">
        <v>3.06</v>
      </c>
      <c r="D61" s="12">
        <v>4.8</v>
      </c>
      <c r="E61" s="12">
        <v>20.440000000000001</v>
      </c>
      <c r="F61" s="12">
        <v>137.25</v>
      </c>
      <c r="G61" s="15">
        <v>312</v>
      </c>
      <c r="H61" s="8" t="s">
        <v>98</v>
      </c>
    </row>
    <row r="62" spans="1:8" x14ac:dyDescent="0.25">
      <c r="A62" s="4" t="s">
        <v>102</v>
      </c>
      <c r="B62" s="12">
        <v>200</v>
      </c>
      <c r="C62" s="13">
        <v>0.33</v>
      </c>
      <c r="D62" s="13">
        <v>0</v>
      </c>
      <c r="E62" s="13">
        <v>22.78</v>
      </c>
      <c r="F62" s="13">
        <v>94.44</v>
      </c>
      <c r="G62" s="10" t="s">
        <v>103</v>
      </c>
      <c r="H62" s="8" t="s">
        <v>104</v>
      </c>
    </row>
    <row r="63" spans="1:8" ht="12.6" customHeight="1" x14ac:dyDescent="0.25">
      <c r="A63" s="14" t="s">
        <v>42</v>
      </c>
      <c r="B63" s="7">
        <v>20</v>
      </c>
      <c r="C63" s="15">
        <v>1.3</v>
      </c>
      <c r="D63" s="15">
        <v>0.2</v>
      </c>
      <c r="E63" s="15">
        <v>8.6</v>
      </c>
      <c r="F63" s="15">
        <v>43</v>
      </c>
      <c r="G63" s="7" t="s">
        <v>43</v>
      </c>
      <c r="H63" s="4" t="s">
        <v>44</v>
      </c>
    </row>
    <row r="64" spans="1:8" s="20" customFormat="1" x14ac:dyDescent="0.25">
      <c r="A64" s="16" t="s">
        <v>25</v>
      </c>
      <c r="B64" s="17"/>
      <c r="C64" s="18">
        <f>SUM(C59:C63)</f>
        <v>15.13</v>
      </c>
      <c r="D64" s="18">
        <f t="shared" ref="D64:F64" si="2">SUM(D59:D63)</f>
        <v>21.2</v>
      </c>
      <c r="E64" s="18">
        <f t="shared" si="2"/>
        <v>60.940000000000005</v>
      </c>
      <c r="F64" s="18">
        <f t="shared" si="2"/>
        <v>514.78</v>
      </c>
      <c r="G64" s="17"/>
      <c r="H64" s="19"/>
    </row>
    <row r="65" spans="1:8" x14ac:dyDescent="0.25">
      <c r="A65" s="302" t="s">
        <v>105</v>
      </c>
      <c r="B65" s="303"/>
      <c r="C65" s="303"/>
      <c r="D65" s="303"/>
      <c r="E65" s="303"/>
      <c r="F65" s="303"/>
      <c r="G65" s="303"/>
      <c r="H65" s="304"/>
    </row>
    <row r="66" spans="1:8" x14ac:dyDescent="0.25">
      <c r="A66" s="305" t="s">
        <v>2</v>
      </c>
      <c r="B66" s="302" t="s">
        <v>3</v>
      </c>
      <c r="C66" s="303"/>
      <c r="D66" s="303"/>
      <c r="E66" s="303"/>
      <c r="F66" s="303"/>
      <c r="G66" s="307" t="s">
        <v>4</v>
      </c>
      <c r="H66" s="307" t="s">
        <v>5</v>
      </c>
    </row>
    <row r="67" spans="1:8" ht="21.75" customHeight="1" x14ac:dyDescent="0.25">
      <c r="A67" s="306"/>
      <c r="B67" s="2" t="s">
        <v>6</v>
      </c>
      <c r="C67" s="3" t="s">
        <v>7</v>
      </c>
      <c r="D67" s="3" t="s">
        <v>8</v>
      </c>
      <c r="E67" s="3" t="s">
        <v>9</v>
      </c>
      <c r="F67" s="3" t="s">
        <v>10</v>
      </c>
      <c r="G67" s="308"/>
      <c r="H67" s="308"/>
    </row>
    <row r="68" spans="1:8" x14ac:dyDescent="0.25">
      <c r="A68" s="302" t="s">
        <v>238</v>
      </c>
      <c r="B68" s="303"/>
      <c r="C68" s="303"/>
      <c r="D68" s="303"/>
      <c r="E68" s="303"/>
      <c r="F68" s="303"/>
      <c r="G68" s="303"/>
      <c r="H68" s="304"/>
    </row>
    <row r="69" spans="1:8" ht="22.5" customHeight="1" x14ac:dyDescent="0.25">
      <c r="A69" s="4" t="s">
        <v>110</v>
      </c>
      <c r="B69" s="36" t="s">
        <v>28</v>
      </c>
      <c r="C69" s="37">
        <v>1.44</v>
      </c>
      <c r="D69" s="37">
        <v>5.34</v>
      </c>
      <c r="E69" s="37">
        <v>9.3800000000000008</v>
      </c>
      <c r="F69" s="37">
        <v>91.98</v>
      </c>
      <c r="G69" s="32" t="s">
        <v>111</v>
      </c>
      <c r="H69" s="38" t="s">
        <v>112</v>
      </c>
    </row>
    <row r="70" spans="1:8" ht="12.75" customHeight="1" x14ac:dyDescent="0.25">
      <c r="A70" s="23" t="s">
        <v>180</v>
      </c>
      <c r="B70" s="5">
        <v>80</v>
      </c>
      <c r="C70" s="7">
        <v>8.2200000000000006</v>
      </c>
      <c r="D70" s="7">
        <v>10.3</v>
      </c>
      <c r="E70" s="6">
        <v>21.86</v>
      </c>
      <c r="F70" s="7">
        <v>212.8</v>
      </c>
      <c r="G70" s="15">
        <v>420</v>
      </c>
      <c r="H70" s="8" t="s">
        <v>181</v>
      </c>
    </row>
    <row r="71" spans="1:8" x14ac:dyDescent="0.25">
      <c r="A71" s="23" t="s">
        <v>117</v>
      </c>
      <c r="B71" s="12">
        <v>200</v>
      </c>
      <c r="C71" s="39">
        <v>0.6</v>
      </c>
      <c r="D71" s="39">
        <v>0.4</v>
      </c>
      <c r="E71" s="39">
        <v>32.6</v>
      </c>
      <c r="F71" s="39">
        <v>136.4</v>
      </c>
      <c r="G71" s="12">
        <v>389</v>
      </c>
      <c r="H71" s="40" t="s">
        <v>118</v>
      </c>
    </row>
    <row r="72" spans="1:8" ht="12.6" customHeight="1" x14ac:dyDescent="0.25">
      <c r="A72" s="14" t="s">
        <v>42</v>
      </c>
      <c r="B72" s="7">
        <v>20</v>
      </c>
      <c r="C72" s="15">
        <v>1.3</v>
      </c>
      <c r="D72" s="15">
        <v>0.2</v>
      </c>
      <c r="E72" s="15">
        <v>8.6</v>
      </c>
      <c r="F72" s="15">
        <v>43</v>
      </c>
      <c r="G72" s="7" t="s">
        <v>43</v>
      </c>
      <c r="H72" s="4" t="s">
        <v>44</v>
      </c>
    </row>
    <row r="73" spans="1:8" s="20" customFormat="1" x14ac:dyDescent="0.25">
      <c r="A73" s="16" t="s">
        <v>25</v>
      </c>
      <c r="B73" s="17"/>
      <c r="C73" s="18">
        <f>SUM(C69:C72)</f>
        <v>11.56</v>
      </c>
      <c r="D73" s="18">
        <f>SUM(D69:D72)</f>
        <v>16.239999999999998</v>
      </c>
      <c r="E73" s="18">
        <f>SUM(E69:E72)</f>
        <v>72.44</v>
      </c>
      <c r="F73" s="18">
        <f>SUM(F69:F72)</f>
        <v>484.18000000000006</v>
      </c>
      <c r="G73" s="17"/>
      <c r="H73" s="19"/>
    </row>
    <row r="74" spans="1:8" s="20" customFormat="1" x14ac:dyDescent="0.25">
      <c r="A74" s="302" t="s">
        <v>239</v>
      </c>
      <c r="B74" s="303"/>
      <c r="C74" s="303"/>
      <c r="D74" s="303"/>
      <c r="E74" s="303"/>
      <c r="F74" s="303"/>
      <c r="G74" s="303"/>
      <c r="H74" s="304"/>
    </row>
    <row r="75" spans="1:8" x14ac:dyDescent="0.25">
      <c r="A75" s="41" t="s">
        <v>113</v>
      </c>
      <c r="B75" s="29">
        <v>130</v>
      </c>
      <c r="C75" s="13">
        <v>21.88</v>
      </c>
      <c r="D75" s="13">
        <v>8.57</v>
      </c>
      <c r="E75" s="13">
        <v>4.63</v>
      </c>
      <c r="F75" s="13">
        <v>180.83</v>
      </c>
      <c r="G75" s="10" t="s">
        <v>114</v>
      </c>
      <c r="H75" s="8" t="s">
        <v>115</v>
      </c>
    </row>
    <row r="76" spans="1:8" x14ac:dyDescent="0.25">
      <c r="A76" s="4" t="s">
        <v>116</v>
      </c>
      <c r="B76" s="15">
        <v>150</v>
      </c>
      <c r="C76" s="15">
        <v>5.52</v>
      </c>
      <c r="D76" s="15">
        <v>4.51</v>
      </c>
      <c r="E76" s="15">
        <v>26.45</v>
      </c>
      <c r="F76" s="15">
        <v>168.45</v>
      </c>
      <c r="G76" s="10" t="s">
        <v>35</v>
      </c>
      <c r="H76" s="4" t="s">
        <v>36</v>
      </c>
    </row>
    <row r="77" spans="1:8" x14ac:dyDescent="0.25">
      <c r="A77" s="23" t="s">
        <v>117</v>
      </c>
      <c r="B77" s="12">
        <v>200</v>
      </c>
      <c r="C77" s="39">
        <v>0.6</v>
      </c>
      <c r="D77" s="39">
        <v>0.4</v>
      </c>
      <c r="E77" s="39">
        <v>32.6</v>
      </c>
      <c r="F77" s="39">
        <v>136.4</v>
      </c>
      <c r="G77" s="12">
        <v>389</v>
      </c>
      <c r="H77" s="40" t="s">
        <v>118</v>
      </c>
    </row>
    <row r="78" spans="1:8" ht="12.6" customHeight="1" x14ac:dyDescent="0.25">
      <c r="A78" s="14" t="s">
        <v>42</v>
      </c>
      <c r="B78" s="7">
        <v>20</v>
      </c>
      <c r="C78" s="15">
        <v>1.3</v>
      </c>
      <c r="D78" s="15">
        <v>0.2</v>
      </c>
      <c r="E78" s="15">
        <v>8.6</v>
      </c>
      <c r="F78" s="15">
        <v>43</v>
      </c>
      <c r="G78" s="7" t="s">
        <v>43</v>
      </c>
      <c r="H78" s="4" t="s">
        <v>44</v>
      </c>
    </row>
    <row r="79" spans="1:8" s="20" customFormat="1" x14ac:dyDescent="0.25">
      <c r="A79" s="16" t="s">
        <v>25</v>
      </c>
      <c r="B79" s="17"/>
      <c r="C79" s="18">
        <f>SUM(C75:C78)</f>
        <v>29.3</v>
      </c>
      <c r="D79" s="18">
        <f t="shared" ref="D79:F79" si="3">SUM(D75:D78)</f>
        <v>13.68</v>
      </c>
      <c r="E79" s="18">
        <f t="shared" si="3"/>
        <v>72.28</v>
      </c>
      <c r="F79" s="18">
        <f t="shared" si="3"/>
        <v>528.67999999999995</v>
      </c>
      <c r="G79" s="17"/>
      <c r="H79" s="19"/>
    </row>
    <row r="80" spans="1:8" x14ac:dyDescent="0.25">
      <c r="A80" s="302" t="s">
        <v>119</v>
      </c>
      <c r="B80" s="303"/>
      <c r="C80" s="303"/>
      <c r="D80" s="303"/>
      <c r="E80" s="303"/>
      <c r="F80" s="303"/>
      <c r="G80" s="303"/>
      <c r="H80" s="304"/>
    </row>
    <row r="81" spans="1:8" x14ac:dyDescent="0.25">
      <c r="A81" s="305" t="s">
        <v>2</v>
      </c>
      <c r="B81" s="302" t="s">
        <v>3</v>
      </c>
      <c r="C81" s="303"/>
      <c r="D81" s="303"/>
      <c r="E81" s="303"/>
      <c r="F81" s="303"/>
      <c r="G81" s="307" t="s">
        <v>4</v>
      </c>
      <c r="H81" s="307" t="s">
        <v>5</v>
      </c>
    </row>
    <row r="82" spans="1:8" ht="20.25" customHeight="1" x14ac:dyDescent="0.25">
      <c r="A82" s="306"/>
      <c r="B82" s="2" t="s">
        <v>6</v>
      </c>
      <c r="C82" s="3" t="s">
        <v>120</v>
      </c>
      <c r="D82" s="3" t="s">
        <v>121</v>
      </c>
      <c r="E82" s="3" t="s">
        <v>122</v>
      </c>
      <c r="F82" s="3" t="s">
        <v>10</v>
      </c>
      <c r="G82" s="308"/>
      <c r="H82" s="308"/>
    </row>
    <row r="83" spans="1:8" x14ac:dyDescent="0.25">
      <c r="A83" s="302" t="s">
        <v>238</v>
      </c>
      <c r="B83" s="303"/>
      <c r="C83" s="303"/>
      <c r="D83" s="303"/>
      <c r="E83" s="303"/>
      <c r="F83" s="303"/>
      <c r="G83" s="303"/>
      <c r="H83" s="304"/>
    </row>
    <row r="84" spans="1:8" ht="22.5" customHeight="1" x14ac:dyDescent="0.25">
      <c r="A84" s="4" t="s">
        <v>129</v>
      </c>
      <c r="B84" s="36" t="s">
        <v>28</v>
      </c>
      <c r="C84" s="42">
        <v>3.7</v>
      </c>
      <c r="D84" s="42">
        <v>3.38</v>
      </c>
      <c r="E84" s="42">
        <v>14.01</v>
      </c>
      <c r="F84" s="42">
        <v>103.62</v>
      </c>
      <c r="G84" s="32" t="s">
        <v>130</v>
      </c>
      <c r="H84" s="8" t="s">
        <v>131</v>
      </c>
    </row>
    <row r="85" spans="1:8" x14ac:dyDescent="0.2">
      <c r="A85" s="8" t="s">
        <v>208</v>
      </c>
      <c r="B85" s="5">
        <v>80</v>
      </c>
      <c r="C85" s="7">
        <v>6.97</v>
      </c>
      <c r="D85" s="7">
        <v>7.74</v>
      </c>
      <c r="E85" s="7">
        <v>46.47</v>
      </c>
      <c r="F85" s="7">
        <v>289.39</v>
      </c>
      <c r="G85" s="7" t="s">
        <v>185</v>
      </c>
      <c r="H85" s="11" t="s">
        <v>209</v>
      </c>
    </row>
    <row r="86" spans="1:8" x14ac:dyDescent="0.25">
      <c r="A86" s="4" t="s">
        <v>137</v>
      </c>
      <c r="B86" s="15">
        <v>200</v>
      </c>
      <c r="C86" s="12">
        <v>0</v>
      </c>
      <c r="D86" s="12">
        <v>0</v>
      </c>
      <c r="E86" s="12">
        <v>19.97</v>
      </c>
      <c r="F86" s="12">
        <v>76</v>
      </c>
      <c r="G86" s="12" t="s">
        <v>138</v>
      </c>
      <c r="H86" s="30" t="s">
        <v>139</v>
      </c>
    </row>
    <row r="87" spans="1:8" ht="12.6" customHeight="1" x14ac:dyDescent="0.25">
      <c r="A87" s="14" t="s">
        <v>42</v>
      </c>
      <c r="B87" s="7">
        <v>20</v>
      </c>
      <c r="C87" s="15">
        <v>1.3</v>
      </c>
      <c r="D87" s="15">
        <v>0.2</v>
      </c>
      <c r="E87" s="15">
        <v>8.6</v>
      </c>
      <c r="F87" s="15">
        <v>43</v>
      </c>
      <c r="G87" s="7" t="s">
        <v>43</v>
      </c>
      <c r="H87" s="4" t="s">
        <v>44</v>
      </c>
    </row>
    <row r="88" spans="1:8" s="20" customFormat="1" x14ac:dyDescent="0.25">
      <c r="A88" s="16" t="s">
        <v>25</v>
      </c>
      <c r="B88" s="17"/>
      <c r="C88" s="18">
        <f>SUM(C84:C87)</f>
        <v>11.97</v>
      </c>
      <c r="D88" s="18">
        <f>SUM(D84:D87)</f>
        <v>11.32</v>
      </c>
      <c r="E88" s="18">
        <f>SUM(E84:E87)</f>
        <v>89.049999999999983</v>
      </c>
      <c r="F88" s="18">
        <f>SUM(F84:F87)</f>
        <v>512.01</v>
      </c>
      <c r="G88" s="17"/>
      <c r="H88" s="19"/>
    </row>
    <row r="89" spans="1:8" s="20" customFormat="1" x14ac:dyDescent="0.25">
      <c r="A89" s="302" t="s">
        <v>239</v>
      </c>
      <c r="B89" s="303"/>
      <c r="C89" s="303"/>
      <c r="D89" s="303"/>
      <c r="E89" s="303"/>
      <c r="F89" s="303"/>
      <c r="G89" s="303"/>
      <c r="H89" s="304"/>
    </row>
    <row r="90" spans="1:8" x14ac:dyDescent="0.25">
      <c r="A90" s="43" t="s">
        <v>132</v>
      </c>
      <c r="B90" s="7">
        <v>90</v>
      </c>
      <c r="C90" s="6">
        <f>13.02*0.9</f>
        <v>11.718</v>
      </c>
      <c r="D90" s="6">
        <f>17.48*0.9</f>
        <v>15.732000000000001</v>
      </c>
      <c r="E90" s="6">
        <f>13.37*0.9</f>
        <v>12.032999999999999</v>
      </c>
      <c r="F90" s="7">
        <f>265*0.9</f>
        <v>238.5</v>
      </c>
      <c r="G90" s="28" t="s">
        <v>133</v>
      </c>
      <c r="H90" s="8" t="s">
        <v>134</v>
      </c>
    </row>
    <row r="91" spans="1:8" x14ac:dyDescent="0.25">
      <c r="A91" s="4" t="s">
        <v>135</v>
      </c>
      <c r="B91" s="29">
        <v>150</v>
      </c>
      <c r="C91" s="7">
        <v>2.6</v>
      </c>
      <c r="D91" s="7">
        <v>11.8</v>
      </c>
      <c r="E91" s="7">
        <v>12.81</v>
      </c>
      <c r="F91" s="7">
        <v>163.5</v>
      </c>
      <c r="G91" s="15">
        <v>541</v>
      </c>
      <c r="H91" s="8" t="s">
        <v>136</v>
      </c>
    </row>
    <row r="92" spans="1:8" x14ac:dyDescent="0.25">
      <c r="A92" s="4" t="s">
        <v>137</v>
      </c>
      <c r="B92" s="15">
        <v>200</v>
      </c>
      <c r="C92" s="12">
        <v>0</v>
      </c>
      <c r="D92" s="12">
        <v>0</v>
      </c>
      <c r="E92" s="12">
        <v>19.97</v>
      </c>
      <c r="F92" s="12">
        <v>76</v>
      </c>
      <c r="G92" s="15" t="s">
        <v>138</v>
      </c>
      <c r="H92" s="8" t="s">
        <v>139</v>
      </c>
    </row>
    <row r="93" spans="1:8" ht="12.6" customHeight="1" x14ac:dyDescent="0.25">
      <c r="A93" s="14" t="s">
        <v>42</v>
      </c>
      <c r="B93" s="7">
        <v>20</v>
      </c>
      <c r="C93" s="15">
        <v>1.3</v>
      </c>
      <c r="D93" s="15">
        <v>0.2</v>
      </c>
      <c r="E93" s="15">
        <v>8.6</v>
      </c>
      <c r="F93" s="15">
        <v>43</v>
      </c>
      <c r="G93" s="7" t="s">
        <v>43</v>
      </c>
      <c r="H93" s="4" t="s">
        <v>44</v>
      </c>
    </row>
    <row r="94" spans="1:8" s="20" customFormat="1" x14ac:dyDescent="0.25">
      <c r="A94" s="16" t="s">
        <v>25</v>
      </c>
      <c r="B94" s="17"/>
      <c r="C94" s="18">
        <f>SUM(C90:C93)</f>
        <v>15.618</v>
      </c>
      <c r="D94" s="18">
        <f>SUM(D90:D93)</f>
        <v>27.732000000000003</v>
      </c>
      <c r="E94" s="18">
        <f>SUM(E90:E93)</f>
        <v>53.413000000000004</v>
      </c>
      <c r="F94" s="18">
        <f>SUM(F90:F93)</f>
        <v>521</v>
      </c>
      <c r="G94" s="17"/>
      <c r="H94" s="19"/>
    </row>
    <row r="95" spans="1:8" s="20" customFormat="1" ht="22.5" customHeight="1" x14ac:dyDescent="0.25">
      <c r="A95" s="314" t="s">
        <v>237</v>
      </c>
      <c r="B95" s="315"/>
      <c r="C95" s="315"/>
      <c r="D95" s="315"/>
      <c r="E95" s="315"/>
      <c r="F95" s="315"/>
      <c r="G95" s="315"/>
      <c r="H95" s="316"/>
    </row>
    <row r="96" spans="1:8" ht="16.5" customHeight="1" x14ac:dyDescent="0.25">
      <c r="A96" s="314" t="s">
        <v>140</v>
      </c>
      <c r="B96" s="315"/>
      <c r="C96" s="315"/>
      <c r="D96" s="315"/>
      <c r="E96" s="315"/>
      <c r="F96" s="315"/>
      <c r="G96" s="315"/>
      <c r="H96" s="316"/>
    </row>
    <row r="97" spans="1:8" ht="13.5" customHeight="1" x14ac:dyDescent="0.25">
      <c r="A97" s="302" t="s">
        <v>1</v>
      </c>
      <c r="B97" s="303"/>
      <c r="C97" s="303"/>
      <c r="D97" s="303"/>
      <c r="E97" s="303"/>
      <c r="F97" s="303"/>
      <c r="G97" s="303"/>
      <c r="H97" s="304"/>
    </row>
    <row r="98" spans="1:8" x14ac:dyDescent="0.25">
      <c r="A98" s="305" t="s">
        <v>2</v>
      </c>
      <c r="B98" s="302" t="s">
        <v>3</v>
      </c>
      <c r="C98" s="303"/>
      <c r="D98" s="303"/>
      <c r="E98" s="303"/>
      <c r="F98" s="303"/>
      <c r="G98" s="307" t="s">
        <v>4</v>
      </c>
      <c r="H98" s="307" t="s">
        <v>5</v>
      </c>
    </row>
    <row r="99" spans="1:8" ht="21.75" customHeight="1" x14ac:dyDescent="0.25">
      <c r="A99" s="306"/>
      <c r="B99" s="2" t="s">
        <v>6</v>
      </c>
      <c r="C99" s="3" t="s">
        <v>7</v>
      </c>
      <c r="D99" s="3" t="s">
        <v>8</v>
      </c>
      <c r="E99" s="3" t="s">
        <v>9</v>
      </c>
      <c r="F99" s="3" t="s">
        <v>10</v>
      </c>
      <c r="G99" s="308"/>
      <c r="H99" s="308"/>
    </row>
    <row r="100" spans="1:8" x14ac:dyDescent="0.25">
      <c r="A100" s="302" t="s">
        <v>238</v>
      </c>
      <c r="B100" s="303"/>
      <c r="C100" s="303"/>
      <c r="D100" s="303"/>
      <c r="E100" s="303"/>
      <c r="F100" s="303"/>
      <c r="G100" s="303"/>
      <c r="H100" s="304"/>
    </row>
    <row r="101" spans="1:8" ht="24.75" customHeight="1" x14ac:dyDescent="0.25">
      <c r="A101" s="4" t="s">
        <v>110</v>
      </c>
      <c r="B101" s="36" t="s">
        <v>28</v>
      </c>
      <c r="C101" s="37">
        <v>1.44</v>
      </c>
      <c r="D101" s="37">
        <v>5.34</v>
      </c>
      <c r="E101" s="37">
        <v>9.3800000000000008</v>
      </c>
      <c r="F101" s="37">
        <v>91.98</v>
      </c>
      <c r="G101" s="32" t="s">
        <v>111</v>
      </c>
      <c r="H101" s="38" t="s">
        <v>112</v>
      </c>
    </row>
    <row r="102" spans="1:8" ht="13.5" customHeight="1" x14ac:dyDescent="0.25">
      <c r="A102" s="4" t="s">
        <v>188</v>
      </c>
      <c r="B102" s="44">
        <v>80</v>
      </c>
      <c r="C102" s="7">
        <v>5.95</v>
      </c>
      <c r="D102" s="7">
        <v>6.44</v>
      </c>
      <c r="E102" s="6">
        <v>47.97</v>
      </c>
      <c r="F102" s="7">
        <v>277.69</v>
      </c>
      <c r="G102" s="15" t="s">
        <v>189</v>
      </c>
      <c r="H102" s="8" t="s">
        <v>190</v>
      </c>
    </row>
    <row r="103" spans="1:8" x14ac:dyDescent="0.25">
      <c r="A103" s="23" t="s">
        <v>117</v>
      </c>
      <c r="B103" s="12">
        <v>200</v>
      </c>
      <c r="C103" s="39">
        <v>0.6</v>
      </c>
      <c r="D103" s="39">
        <v>0.4</v>
      </c>
      <c r="E103" s="39">
        <v>32.6</v>
      </c>
      <c r="F103" s="39">
        <v>136.4</v>
      </c>
      <c r="G103" s="12">
        <v>389</v>
      </c>
      <c r="H103" s="40" t="s">
        <v>118</v>
      </c>
    </row>
    <row r="104" spans="1:8" ht="12.6" customHeight="1" x14ac:dyDescent="0.25">
      <c r="A104" s="14" t="s">
        <v>42</v>
      </c>
      <c r="B104" s="7">
        <v>20</v>
      </c>
      <c r="C104" s="15">
        <v>1.3</v>
      </c>
      <c r="D104" s="15">
        <v>0.2</v>
      </c>
      <c r="E104" s="15">
        <v>8.6</v>
      </c>
      <c r="F104" s="15">
        <v>43</v>
      </c>
      <c r="G104" s="7" t="s">
        <v>43</v>
      </c>
      <c r="H104" s="4" t="s">
        <v>44</v>
      </c>
    </row>
    <row r="105" spans="1:8" s="20" customFormat="1" ht="13.15" customHeight="1" x14ac:dyDescent="0.25">
      <c r="A105" s="16" t="s">
        <v>25</v>
      </c>
      <c r="B105" s="17"/>
      <c r="C105" s="18">
        <f>SUM(C101:C104)</f>
        <v>9.2900000000000009</v>
      </c>
      <c r="D105" s="18">
        <f>SUM(D101:D104)</f>
        <v>12.38</v>
      </c>
      <c r="E105" s="18">
        <f>SUM(E101:E104)</f>
        <v>98.55</v>
      </c>
      <c r="F105" s="18">
        <f>SUM(F101:F104)</f>
        <v>549.07000000000005</v>
      </c>
      <c r="G105" s="17"/>
      <c r="H105" s="19"/>
    </row>
    <row r="106" spans="1:8" s="20" customFormat="1" ht="13.15" customHeight="1" x14ac:dyDescent="0.25">
      <c r="A106" s="302" t="s">
        <v>239</v>
      </c>
      <c r="B106" s="303"/>
      <c r="C106" s="313"/>
      <c r="D106" s="313"/>
      <c r="E106" s="313"/>
      <c r="F106" s="313"/>
      <c r="G106" s="303"/>
      <c r="H106" s="304"/>
    </row>
    <row r="107" spans="1:8" ht="12.75" customHeight="1" x14ac:dyDescent="0.25">
      <c r="A107" s="43" t="s">
        <v>142</v>
      </c>
      <c r="B107" s="29">
        <v>250</v>
      </c>
      <c r="C107" s="45">
        <v>29.91</v>
      </c>
      <c r="D107" s="45">
        <v>14.75</v>
      </c>
      <c r="E107" s="45">
        <v>47.31</v>
      </c>
      <c r="F107" s="45">
        <v>442.89</v>
      </c>
      <c r="G107" s="28" t="s">
        <v>240</v>
      </c>
      <c r="H107" s="8" t="s">
        <v>144</v>
      </c>
    </row>
    <row r="108" spans="1:8" x14ac:dyDescent="0.25">
      <c r="A108" s="23" t="s">
        <v>117</v>
      </c>
      <c r="B108" s="12">
        <v>200</v>
      </c>
      <c r="C108" s="39">
        <v>0.6</v>
      </c>
      <c r="D108" s="39">
        <v>0.4</v>
      </c>
      <c r="E108" s="39">
        <v>32.6</v>
      </c>
      <c r="F108" s="39">
        <v>136.4</v>
      </c>
      <c r="G108" s="12">
        <v>389</v>
      </c>
      <c r="H108" s="40" t="s">
        <v>118</v>
      </c>
    </row>
    <row r="109" spans="1:8" ht="12.6" customHeight="1" x14ac:dyDescent="0.25">
      <c r="A109" s="14" t="s">
        <v>42</v>
      </c>
      <c r="B109" s="7">
        <v>20</v>
      </c>
      <c r="C109" s="15">
        <v>1.3</v>
      </c>
      <c r="D109" s="15">
        <v>0.2</v>
      </c>
      <c r="E109" s="15">
        <v>8.6</v>
      </c>
      <c r="F109" s="15">
        <v>43</v>
      </c>
      <c r="G109" s="7" t="s">
        <v>43</v>
      </c>
      <c r="H109" s="4" t="s">
        <v>44</v>
      </c>
    </row>
    <row r="110" spans="1:8" s="20" customFormat="1" ht="13.15" customHeight="1" x14ac:dyDescent="0.25">
      <c r="A110" s="16" t="s">
        <v>25</v>
      </c>
      <c r="B110" s="17"/>
      <c r="C110" s="18">
        <f>SUM(C107:C109)</f>
        <v>31.810000000000002</v>
      </c>
      <c r="D110" s="18">
        <f t="shared" ref="D110:F110" si="4">SUM(D107:D109)</f>
        <v>15.35</v>
      </c>
      <c r="E110" s="18">
        <f t="shared" si="4"/>
        <v>88.509999999999991</v>
      </c>
      <c r="F110" s="18">
        <f t="shared" si="4"/>
        <v>622.29</v>
      </c>
      <c r="G110" s="17"/>
      <c r="H110" s="19"/>
    </row>
    <row r="111" spans="1:8" x14ac:dyDescent="0.25">
      <c r="A111" s="302" t="s">
        <v>48</v>
      </c>
      <c r="B111" s="303"/>
      <c r="C111" s="303"/>
      <c r="D111" s="303"/>
      <c r="E111" s="303"/>
      <c r="F111" s="303"/>
      <c r="G111" s="303"/>
      <c r="H111" s="304"/>
    </row>
    <row r="112" spans="1:8" x14ac:dyDescent="0.25">
      <c r="A112" s="305" t="s">
        <v>2</v>
      </c>
      <c r="B112" s="302" t="s">
        <v>3</v>
      </c>
      <c r="C112" s="303"/>
      <c r="D112" s="303"/>
      <c r="E112" s="303"/>
      <c r="F112" s="303"/>
      <c r="G112" s="307" t="s">
        <v>4</v>
      </c>
      <c r="H112" s="307" t="s">
        <v>5</v>
      </c>
    </row>
    <row r="113" spans="1:8" ht="23.25" customHeight="1" x14ac:dyDescent="0.25">
      <c r="A113" s="306"/>
      <c r="B113" s="2" t="s">
        <v>6</v>
      </c>
      <c r="C113" s="3" t="s">
        <v>7</v>
      </c>
      <c r="D113" s="3" t="s">
        <v>8</v>
      </c>
      <c r="E113" s="3" t="s">
        <v>9</v>
      </c>
      <c r="F113" s="3" t="s">
        <v>10</v>
      </c>
      <c r="G113" s="308"/>
      <c r="H113" s="308"/>
    </row>
    <row r="114" spans="1:8" x14ac:dyDescent="0.25">
      <c r="A114" s="302" t="s">
        <v>238</v>
      </c>
      <c r="B114" s="303"/>
      <c r="C114" s="303"/>
      <c r="D114" s="303"/>
      <c r="E114" s="303"/>
      <c r="F114" s="303"/>
      <c r="G114" s="303"/>
      <c r="H114" s="304"/>
    </row>
    <row r="115" spans="1:8" ht="14.25" customHeight="1" x14ac:dyDescent="0.25">
      <c r="A115" s="4" t="s">
        <v>57</v>
      </c>
      <c r="B115" s="36" t="s">
        <v>58</v>
      </c>
      <c r="C115" s="37">
        <v>1.71</v>
      </c>
      <c r="D115" s="37">
        <v>5.19</v>
      </c>
      <c r="E115" s="37">
        <v>6.89</v>
      </c>
      <c r="F115" s="37">
        <v>81.27</v>
      </c>
      <c r="G115" s="7" t="s">
        <v>59</v>
      </c>
      <c r="H115" s="8" t="s">
        <v>60</v>
      </c>
    </row>
    <row r="116" spans="1:8" ht="12.75" customHeight="1" x14ac:dyDescent="0.25">
      <c r="A116" s="23" t="s">
        <v>192</v>
      </c>
      <c r="B116" s="36">
        <v>75</v>
      </c>
      <c r="C116" s="7">
        <v>7.73</v>
      </c>
      <c r="D116" s="7">
        <v>9.5</v>
      </c>
      <c r="E116" s="7">
        <v>27.69</v>
      </c>
      <c r="F116" s="7">
        <v>225.22</v>
      </c>
      <c r="G116" s="10" t="s">
        <v>193</v>
      </c>
      <c r="H116" s="8" t="s">
        <v>194</v>
      </c>
    </row>
    <row r="117" spans="1:8" ht="14.25" customHeight="1" x14ac:dyDescent="0.25">
      <c r="A117" s="14" t="s">
        <v>67</v>
      </c>
      <c r="B117" s="15">
        <v>200</v>
      </c>
      <c r="C117" s="13">
        <v>0.14000000000000001</v>
      </c>
      <c r="D117" s="13">
        <v>0.11</v>
      </c>
      <c r="E117" s="13">
        <v>21.52</v>
      </c>
      <c r="F117" s="13">
        <v>87.59</v>
      </c>
      <c r="G117" s="15" t="s">
        <v>68</v>
      </c>
      <c r="H117" s="23" t="s">
        <v>69</v>
      </c>
    </row>
    <row r="118" spans="1:8" ht="12.6" customHeight="1" x14ac:dyDescent="0.25">
      <c r="A118" s="14" t="s">
        <v>42</v>
      </c>
      <c r="B118" s="7">
        <v>20</v>
      </c>
      <c r="C118" s="15">
        <v>1.3</v>
      </c>
      <c r="D118" s="15">
        <v>0.2</v>
      </c>
      <c r="E118" s="15">
        <v>8.6</v>
      </c>
      <c r="F118" s="15">
        <v>43</v>
      </c>
      <c r="G118" s="7" t="s">
        <v>43</v>
      </c>
      <c r="H118" s="4" t="s">
        <v>44</v>
      </c>
    </row>
    <row r="119" spans="1:8" s="20" customFormat="1" x14ac:dyDescent="0.25">
      <c r="A119" s="16" t="s">
        <v>25</v>
      </c>
      <c r="B119" s="17"/>
      <c r="C119" s="18">
        <f>SUM(C115:C118)</f>
        <v>10.880000000000003</v>
      </c>
      <c r="D119" s="18">
        <f>SUM(D115:D118)</f>
        <v>15</v>
      </c>
      <c r="E119" s="18">
        <f>SUM(E115:E118)</f>
        <v>64.699999999999989</v>
      </c>
      <c r="F119" s="18">
        <f>SUM(F115:F118)</f>
        <v>437.08000000000004</v>
      </c>
      <c r="G119" s="17"/>
      <c r="H119" s="19"/>
    </row>
    <row r="120" spans="1:8" s="20" customFormat="1" x14ac:dyDescent="0.25">
      <c r="A120" s="302" t="s">
        <v>239</v>
      </c>
      <c r="B120" s="303"/>
      <c r="C120" s="303"/>
      <c r="D120" s="303"/>
      <c r="E120" s="303"/>
      <c r="F120" s="303"/>
      <c r="G120" s="303"/>
      <c r="H120" s="304"/>
    </row>
    <row r="121" spans="1:8" ht="12.75" customHeight="1" x14ac:dyDescent="0.25">
      <c r="A121" s="8" t="s">
        <v>49</v>
      </c>
      <c r="B121" s="29">
        <v>90</v>
      </c>
      <c r="C121" s="6">
        <v>11.5</v>
      </c>
      <c r="D121" s="7">
        <v>11.8</v>
      </c>
      <c r="E121" s="7">
        <v>12.3</v>
      </c>
      <c r="F121" s="6">
        <v>201.4</v>
      </c>
      <c r="G121" s="46" t="s">
        <v>50</v>
      </c>
      <c r="H121" s="4" t="s">
        <v>51</v>
      </c>
    </row>
    <row r="122" spans="1:8" ht="12" customHeight="1" x14ac:dyDescent="0.25">
      <c r="A122" s="14" t="s">
        <v>52</v>
      </c>
      <c r="B122" s="29">
        <v>150</v>
      </c>
      <c r="C122" s="7">
        <v>2.86</v>
      </c>
      <c r="D122" s="7">
        <v>4.32</v>
      </c>
      <c r="E122" s="7">
        <v>23.02</v>
      </c>
      <c r="F122" s="7">
        <v>142.4</v>
      </c>
      <c r="G122" s="7">
        <v>310</v>
      </c>
      <c r="H122" s="8" t="s">
        <v>53</v>
      </c>
    </row>
    <row r="123" spans="1:8" ht="14.25" customHeight="1" x14ac:dyDescent="0.25">
      <c r="A123" s="14" t="s">
        <v>67</v>
      </c>
      <c r="B123" s="22">
        <v>200</v>
      </c>
      <c r="C123" s="13">
        <v>0.14000000000000001</v>
      </c>
      <c r="D123" s="13">
        <v>0.11</v>
      </c>
      <c r="E123" s="13">
        <v>21.52</v>
      </c>
      <c r="F123" s="13">
        <v>87.59</v>
      </c>
      <c r="G123" s="15" t="s">
        <v>68</v>
      </c>
      <c r="H123" s="23" t="s">
        <v>69</v>
      </c>
    </row>
    <row r="124" spans="1:8" ht="12.6" customHeight="1" x14ac:dyDescent="0.25">
      <c r="A124" s="14" t="s">
        <v>42</v>
      </c>
      <c r="B124" s="7">
        <v>20</v>
      </c>
      <c r="C124" s="15">
        <v>1.3</v>
      </c>
      <c r="D124" s="15">
        <v>0.2</v>
      </c>
      <c r="E124" s="15">
        <v>8.6</v>
      </c>
      <c r="F124" s="15">
        <v>43</v>
      </c>
      <c r="G124" s="7" t="s">
        <v>43</v>
      </c>
      <c r="H124" s="4" t="s">
        <v>44</v>
      </c>
    </row>
    <row r="125" spans="1:8" s="20" customFormat="1" x14ac:dyDescent="0.25">
      <c r="A125" s="16" t="s">
        <v>25</v>
      </c>
      <c r="B125" s="17"/>
      <c r="C125" s="26">
        <f>SUM(C121:C124)</f>
        <v>15.8</v>
      </c>
      <c r="D125" s="26">
        <f t="shared" ref="D125:F125" si="5">SUM(D121:D124)</f>
        <v>16.43</v>
      </c>
      <c r="E125" s="26">
        <f t="shared" si="5"/>
        <v>65.44</v>
      </c>
      <c r="F125" s="26">
        <f t="shared" si="5"/>
        <v>474.39</v>
      </c>
      <c r="G125" s="17"/>
      <c r="H125" s="19"/>
    </row>
    <row r="126" spans="1:8" x14ac:dyDescent="0.25">
      <c r="A126" s="302" t="s">
        <v>70</v>
      </c>
      <c r="B126" s="303"/>
      <c r="C126" s="303"/>
      <c r="D126" s="303"/>
      <c r="E126" s="303"/>
      <c r="F126" s="303"/>
      <c r="G126" s="303"/>
      <c r="H126" s="304"/>
    </row>
    <row r="127" spans="1:8" x14ac:dyDescent="0.25">
      <c r="A127" s="305" t="s">
        <v>2</v>
      </c>
      <c r="B127" s="302" t="s">
        <v>3</v>
      </c>
      <c r="C127" s="303"/>
      <c r="D127" s="303"/>
      <c r="E127" s="303"/>
      <c r="F127" s="303"/>
      <c r="G127" s="307" t="s">
        <v>4</v>
      </c>
      <c r="H127" s="307" t="s">
        <v>5</v>
      </c>
    </row>
    <row r="128" spans="1:8" ht="22.5" customHeight="1" x14ac:dyDescent="0.25">
      <c r="A128" s="306"/>
      <c r="B128" s="2" t="s">
        <v>6</v>
      </c>
      <c r="C128" s="3" t="s">
        <v>7</v>
      </c>
      <c r="D128" s="3" t="s">
        <v>8</v>
      </c>
      <c r="E128" s="3" t="s">
        <v>9</v>
      </c>
      <c r="F128" s="3" t="s">
        <v>10</v>
      </c>
      <c r="G128" s="308"/>
      <c r="H128" s="308"/>
    </row>
    <row r="129" spans="1:8" x14ac:dyDescent="0.25">
      <c r="A129" s="302" t="s">
        <v>238</v>
      </c>
      <c r="B129" s="303"/>
      <c r="C129" s="303"/>
      <c r="D129" s="303"/>
      <c r="E129" s="303"/>
      <c r="F129" s="303"/>
      <c r="G129" s="303"/>
      <c r="H129" s="304"/>
    </row>
    <row r="130" spans="1:8" ht="21.75" customHeight="1" x14ac:dyDescent="0.25">
      <c r="A130" s="14" t="s">
        <v>76</v>
      </c>
      <c r="B130" s="5" t="s">
        <v>28</v>
      </c>
      <c r="C130" s="7">
        <v>1.25</v>
      </c>
      <c r="D130" s="7">
        <v>5.4</v>
      </c>
      <c r="E130" s="7">
        <v>6.83</v>
      </c>
      <c r="F130" s="7">
        <v>80.22</v>
      </c>
      <c r="G130" s="7" t="s">
        <v>77</v>
      </c>
      <c r="H130" s="8" t="s">
        <v>78</v>
      </c>
    </row>
    <row r="131" spans="1:8" ht="12.75" customHeight="1" x14ac:dyDescent="0.2">
      <c r="A131" s="4" t="s">
        <v>210</v>
      </c>
      <c r="B131" s="36">
        <v>60</v>
      </c>
      <c r="C131" s="7">
        <v>7.38</v>
      </c>
      <c r="D131" s="7">
        <v>4.38</v>
      </c>
      <c r="E131" s="7">
        <v>23.34</v>
      </c>
      <c r="F131" s="7">
        <v>161.6</v>
      </c>
      <c r="G131" s="32">
        <v>410</v>
      </c>
      <c r="H131" s="11" t="s">
        <v>211</v>
      </c>
    </row>
    <row r="132" spans="1:8" ht="14.25" customHeight="1" x14ac:dyDescent="0.25">
      <c r="A132" s="4" t="s">
        <v>137</v>
      </c>
      <c r="B132" s="15">
        <v>200</v>
      </c>
      <c r="C132" s="12">
        <v>0</v>
      </c>
      <c r="D132" s="12">
        <v>0</v>
      </c>
      <c r="E132" s="12">
        <v>19.97</v>
      </c>
      <c r="F132" s="12">
        <v>76</v>
      </c>
      <c r="G132" s="15" t="s">
        <v>138</v>
      </c>
      <c r="H132" s="8" t="s">
        <v>139</v>
      </c>
    </row>
    <row r="133" spans="1:8" ht="12.6" customHeight="1" x14ac:dyDescent="0.25">
      <c r="A133" s="14" t="s">
        <v>42</v>
      </c>
      <c r="B133" s="7">
        <v>20</v>
      </c>
      <c r="C133" s="15">
        <v>1.3</v>
      </c>
      <c r="D133" s="15">
        <v>0.2</v>
      </c>
      <c r="E133" s="15">
        <v>8.6</v>
      </c>
      <c r="F133" s="15">
        <v>43</v>
      </c>
      <c r="G133" s="7" t="s">
        <v>43</v>
      </c>
      <c r="H133" s="4" t="s">
        <v>44</v>
      </c>
    </row>
    <row r="134" spans="1:8" s="20" customFormat="1" x14ac:dyDescent="0.25">
      <c r="A134" s="16" t="s">
        <v>25</v>
      </c>
      <c r="B134" s="17"/>
      <c r="C134" s="18">
        <f>SUM(C130:C133)</f>
        <v>9.93</v>
      </c>
      <c r="D134" s="18">
        <f>SUM(D130:D133)</f>
        <v>9.98</v>
      </c>
      <c r="E134" s="18">
        <f>SUM(E130:E133)</f>
        <v>58.74</v>
      </c>
      <c r="F134" s="18">
        <f>SUM(F130:F133)</f>
        <v>360.82</v>
      </c>
      <c r="G134" s="17"/>
      <c r="H134" s="19"/>
    </row>
    <row r="135" spans="1:8" s="20" customFormat="1" x14ac:dyDescent="0.25">
      <c r="A135" s="302" t="s">
        <v>239</v>
      </c>
      <c r="B135" s="303"/>
      <c r="C135" s="303"/>
      <c r="D135" s="303"/>
      <c r="E135" s="303"/>
      <c r="F135" s="303"/>
      <c r="G135" s="303"/>
      <c r="H135" s="304"/>
    </row>
    <row r="136" spans="1:8" ht="12" customHeight="1" x14ac:dyDescent="0.25">
      <c r="A136" s="41" t="s">
        <v>147</v>
      </c>
      <c r="B136" s="7">
        <v>90</v>
      </c>
      <c r="C136" s="6">
        <f>22.08*0.9</f>
        <v>19.872</v>
      </c>
      <c r="D136" s="6">
        <f>18.58*0.9</f>
        <v>16.721999999999998</v>
      </c>
      <c r="E136" s="7">
        <v>0</v>
      </c>
      <c r="F136" s="7">
        <f>256*0.9</f>
        <v>230.4</v>
      </c>
      <c r="G136" s="15" t="s">
        <v>148</v>
      </c>
      <c r="H136" s="8" t="s">
        <v>149</v>
      </c>
    </row>
    <row r="137" spans="1:8" ht="12.75" customHeight="1" x14ac:dyDescent="0.25">
      <c r="A137" s="4" t="s">
        <v>150</v>
      </c>
      <c r="B137" s="15">
        <v>150</v>
      </c>
      <c r="C137" s="15">
        <v>5.52</v>
      </c>
      <c r="D137" s="15">
        <v>4.51</v>
      </c>
      <c r="E137" s="15">
        <v>26.45</v>
      </c>
      <c r="F137" s="15">
        <v>168.45</v>
      </c>
      <c r="G137" s="10" t="s">
        <v>35</v>
      </c>
      <c r="H137" s="4" t="s">
        <v>36</v>
      </c>
    </row>
    <row r="138" spans="1:8" ht="14.25" customHeight="1" x14ac:dyDescent="0.25">
      <c r="A138" s="4" t="s">
        <v>137</v>
      </c>
      <c r="B138" s="15">
        <v>200</v>
      </c>
      <c r="C138" s="12">
        <v>0</v>
      </c>
      <c r="D138" s="12">
        <v>0</v>
      </c>
      <c r="E138" s="12">
        <v>19.97</v>
      </c>
      <c r="F138" s="12">
        <v>76</v>
      </c>
      <c r="G138" s="15" t="s">
        <v>138</v>
      </c>
      <c r="H138" s="8" t="s">
        <v>139</v>
      </c>
    </row>
    <row r="139" spans="1:8" ht="12.6" customHeight="1" x14ac:dyDescent="0.25">
      <c r="A139" s="14" t="s">
        <v>42</v>
      </c>
      <c r="B139" s="7">
        <v>20</v>
      </c>
      <c r="C139" s="15">
        <v>1.3</v>
      </c>
      <c r="D139" s="15">
        <v>0.2</v>
      </c>
      <c r="E139" s="15">
        <v>8.6</v>
      </c>
      <c r="F139" s="15">
        <v>43</v>
      </c>
      <c r="G139" s="7" t="s">
        <v>43</v>
      </c>
      <c r="H139" s="4" t="s">
        <v>44</v>
      </c>
    </row>
    <row r="140" spans="1:8" s="20" customFormat="1" x14ac:dyDescent="0.25">
      <c r="A140" s="16" t="s">
        <v>25</v>
      </c>
      <c r="B140" s="17"/>
      <c r="C140" s="18">
        <f>SUM(C136:C139)</f>
        <v>26.692</v>
      </c>
      <c r="D140" s="18">
        <f>SUM(D136:D139)</f>
        <v>21.431999999999999</v>
      </c>
      <c r="E140" s="18">
        <f>SUM(E136:E139)</f>
        <v>55.02</v>
      </c>
      <c r="F140" s="18">
        <f>SUM(F136:F139)</f>
        <v>517.85</v>
      </c>
      <c r="G140" s="17"/>
      <c r="H140" s="19"/>
    </row>
    <row r="141" spans="1:8" x14ac:dyDescent="0.25">
      <c r="A141" s="302" t="s">
        <v>88</v>
      </c>
      <c r="B141" s="303"/>
      <c r="C141" s="303"/>
      <c r="D141" s="303"/>
      <c r="E141" s="303"/>
      <c r="F141" s="303"/>
      <c r="G141" s="303"/>
      <c r="H141" s="304"/>
    </row>
    <row r="142" spans="1:8" x14ac:dyDescent="0.25">
      <c r="A142" s="305" t="s">
        <v>2</v>
      </c>
      <c r="B142" s="302" t="s">
        <v>3</v>
      </c>
      <c r="C142" s="303"/>
      <c r="D142" s="303"/>
      <c r="E142" s="303"/>
      <c r="F142" s="303"/>
      <c r="G142" s="307" t="s">
        <v>4</v>
      </c>
      <c r="H142" s="307" t="s">
        <v>5</v>
      </c>
    </row>
    <row r="143" spans="1:8" ht="22.5" customHeight="1" x14ac:dyDescent="0.25">
      <c r="A143" s="306"/>
      <c r="B143" s="2" t="s">
        <v>6</v>
      </c>
      <c r="C143" s="3" t="s">
        <v>7</v>
      </c>
      <c r="D143" s="3" t="s">
        <v>8</v>
      </c>
      <c r="E143" s="3" t="s">
        <v>9</v>
      </c>
      <c r="F143" s="3" t="s">
        <v>10</v>
      </c>
      <c r="G143" s="308"/>
      <c r="H143" s="308"/>
    </row>
    <row r="144" spans="1:8" x14ac:dyDescent="0.25">
      <c r="A144" s="302" t="s">
        <v>238</v>
      </c>
      <c r="B144" s="303"/>
      <c r="C144" s="303"/>
      <c r="D144" s="303"/>
      <c r="E144" s="303"/>
      <c r="F144" s="303"/>
      <c r="G144" s="303"/>
      <c r="H144" s="304"/>
    </row>
    <row r="145" spans="1:8" ht="12" customHeight="1" x14ac:dyDescent="0.25">
      <c r="A145" s="4" t="s">
        <v>241</v>
      </c>
      <c r="B145" s="29">
        <v>200</v>
      </c>
      <c r="C145" s="6">
        <v>4.4000000000000004</v>
      </c>
      <c r="D145" s="6">
        <v>4.2</v>
      </c>
      <c r="E145" s="6">
        <v>13.2</v>
      </c>
      <c r="F145" s="6">
        <v>118.6</v>
      </c>
      <c r="G145" s="15" t="s">
        <v>242</v>
      </c>
      <c r="H145" s="4" t="s">
        <v>243</v>
      </c>
    </row>
    <row r="146" spans="1:8" ht="12.75" customHeight="1" x14ac:dyDescent="0.2">
      <c r="A146" s="8" t="s">
        <v>166</v>
      </c>
      <c r="B146" s="9">
        <v>60</v>
      </c>
      <c r="C146" s="7">
        <v>5.86</v>
      </c>
      <c r="D146" s="7">
        <v>6.96</v>
      </c>
      <c r="E146" s="7">
        <v>17.54</v>
      </c>
      <c r="F146" s="7">
        <v>158.41</v>
      </c>
      <c r="G146" s="10" t="s">
        <v>167</v>
      </c>
      <c r="H146" s="11" t="s">
        <v>168</v>
      </c>
    </row>
    <row r="147" spans="1:8" x14ac:dyDescent="0.25">
      <c r="A147" s="4" t="s">
        <v>102</v>
      </c>
      <c r="B147" s="12">
        <v>200</v>
      </c>
      <c r="C147" s="13">
        <v>0.33</v>
      </c>
      <c r="D147" s="13">
        <v>0</v>
      </c>
      <c r="E147" s="13">
        <v>22.78</v>
      </c>
      <c r="F147" s="13">
        <v>94.44</v>
      </c>
      <c r="G147" s="10" t="s">
        <v>103</v>
      </c>
      <c r="H147" s="8" t="s">
        <v>104</v>
      </c>
    </row>
    <row r="148" spans="1:8" ht="12.6" customHeight="1" x14ac:dyDescent="0.25">
      <c r="A148" s="14" t="s">
        <v>42</v>
      </c>
      <c r="B148" s="7">
        <v>20</v>
      </c>
      <c r="C148" s="15">
        <v>1.3</v>
      </c>
      <c r="D148" s="15">
        <v>0.2</v>
      </c>
      <c r="E148" s="15">
        <v>8.6</v>
      </c>
      <c r="F148" s="15">
        <v>43</v>
      </c>
      <c r="G148" s="7" t="s">
        <v>43</v>
      </c>
      <c r="H148" s="4" t="s">
        <v>44</v>
      </c>
    </row>
    <row r="149" spans="1:8" s="20" customFormat="1" x14ac:dyDescent="0.25">
      <c r="A149" s="16" t="s">
        <v>25</v>
      </c>
      <c r="B149" s="17"/>
      <c r="C149" s="18">
        <f>SUM(C145:C148)</f>
        <v>11.890000000000002</v>
      </c>
      <c r="D149" s="18">
        <f>SUM(D145:D148)</f>
        <v>11.36</v>
      </c>
      <c r="E149" s="18">
        <f>SUM(E145:E148)</f>
        <v>62.12</v>
      </c>
      <c r="F149" s="18">
        <f>SUM(F145:F148)</f>
        <v>414.45</v>
      </c>
      <c r="G149" s="17"/>
      <c r="H149" s="19"/>
    </row>
    <row r="150" spans="1:8" s="20" customFormat="1" x14ac:dyDescent="0.25">
      <c r="A150" s="302" t="s">
        <v>239</v>
      </c>
      <c r="B150" s="303"/>
      <c r="C150" s="303"/>
      <c r="D150" s="303"/>
      <c r="E150" s="303"/>
      <c r="F150" s="303"/>
      <c r="G150" s="303"/>
      <c r="H150" s="304"/>
    </row>
    <row r="151" spans="1:8" x14ac:dyDescent="0.25">
      <c r="A151" s="47" t="s">
        <v>154</v>
      </c>
      <c r="B151" s="29">
        <v>90</v>
      </c>
      <c r="C151" s="7">
        <v>13.1</v>
      </c>
      <c r="D151" s="7">
        <v>13.9</v>
      </c>
      <c r="E151" s="7">
        <v>12.6</v>
      </c>
      <c r="F151" s="7">
        <v>229</v>
      </c>
      <c r="G151" s="28" t="s">
        <v>155</v>
      </c>
      <c r="H151" s="8" t="s">
        <v>156</v>
      </c>
    </row>
    <row r="152" spans="1:8" x14ac:dyDescent="0.25">
      <c r="A152" s="4" t="s">
        <v>135</v>
      </c>
      <c r="B152" s="29">
        <v>150</v>
      </c>
      <c r="C152" s="13">
        <v>2.6</v>
      </c>
      <c r="D152" s="13">
        <v>11.8</v>
      </c>
      <c r="E152" s="13">
        <v>12.81</v>
      </c>
      <c r="F152" s="13">
        <v>163.5</v>
      </c>
      <c r="G152" s="15">
        <v>541</v>
      </c>
      <c r="H152" s="8" t="s">
        <v>136</v>
      </c>
    </row>
    <row r="153" spans="1:8" x14ac:dyDescent="0.25">
      <c r="A153" s="4" t="s">
        <v>102</v>
      </c>
      <c r="B153" s="12">
        <v>200</v>
      </c>
      <c r="C153" s="13">
        <v>0.33</v>
      </c>
      <c r="D153" s="13">
        <v>0</v>
      </c>
      <c r="E153" s="13">
        <v>22.78</v>
      </c>
      <c r="F153" s="13">
        <v>94.44</v>
      </c>
      <c r="G153" s="10" t="s">
        <v>103</v>
      </c>
      <c r="H153" s="8" t="s">
        <v>104</v>
      </c>
    </row>
    <row r="154" spans="1:8" ht="12.6" customHeight="1" x14ac:dyDescent="0.25">
      <c r="A154" s="14" t="s">
        <v>42</v>
      </c>
      <c r="B154" s="7">
        <v>20</v>
      </c>
      <c r="C154" s="15">
        <v>1.3</v>
      </c>
      <c r="D154" s="15">
        <v>0.2</v>
      </c>
      <c r="E154" s="15">
        <v>8.6</v>
      </c>
      <c r="F154" s="15">
        <v>43</v>
      </c>
      <c r="G154" s="7" t="s">
        <v>43</v>
      </c>
      <c r="H154" s="4" t="s">
        <v>44</v>
      </c>
    </row>
    <row r="155" spans="1:8" s="20" customFormat="1" x14ac:dyDescent="0.25">
      <c r="A155" s="16" t="s">
        <v>25</v>
      </c>
      <c r="B155" s="17"/>
      <c r="C155" s="18">
        <f>SUM(C151:C154)</f>
        <v>17.329999999999998</v>
      </c>
      <c r="D155" s="18">
        <f>SUM(D151:D154)</f>
        <v>25.900000000000002</v>
      </c>
      <c r="E155" s="18">
        <f>SUM(E151:E154)</f>
        <v>56.79</v>
      </c>
      <c r="F155" s="18">
        <f>SUM(F151:F154)</f>
        <v>529.94000000000005</v>
      </c>
      <c r="G155" s="17"/>
      <c r="H155" s="19"/>
    </row>
    <row r="156" spans="1:8" x14ac:dyDescent="0.25">
      <c r="A156" s="317" t="s">
        <v>105</v>
      </c>
      <c r="B156" s="317"/>
      <c r="C156" s="317"/>
      <c r="D156" s="317"/>
      <c r="E156" s="317"/>
      <c r="F156" s="317"/>
      <c r="G156" s="317"/>
      <c r="H156" s="317"/>
    </row>
    <row r="157" spans="1:8" x14ac:dyDescent="0.25">
      <c r="A157" s="305" t="s">
        <v>2</v>
      </c>
      <c r="B157" s="302" t="s">
        <v>3</v>
      </c>
      <c r="C157" s="303"/>
      <c r="D157" s="303"/>
      <c r="E157" s="303"/>
      <c r="F157" s="303"/>
      <c r="G157" s="307" t="s">
        <v>4</v>
      </c>
      <c r="H157" s="307" t="s">
        <v>5</v>
      </c>
    </row>
    <row r="158" spans="1:8" ht="21" customHeight="1" x14ac:dyDescent="0.25">
      <c r="A158" s="306"/>
      <c r="B158" s="2" t="s">
        <v>6</v>
      </c>
      <c r="C158" s="3" t="s">
        <v>7</v>
      </c>
      <c r="D158" s="3" t="s">
        <v>8</v>
      </c>
      <c r="E158" s="3" t="s">
        <v>9</v>
      </c>
      <c r="F158" s="3" t="s">
        <v>10</v>
      </c>
      <c r="G158" s="308"/>
      <c r="H158" s="308"/>
    </row>
    <row r="159" spans="1:8" x14ac:dyDescent="0.25">
      <c r="A159" s="302" t="s">
        <v>238</v>
      </c>
      <c r="B159" s="303"/>
      <c r="C159" s="303"/>
      <c r="D159" s="303"/>
      <c r="E159" s="303"/>
      <c r="F159" s="303"/>
      <c r="G159" s="303"/>
      <c r="H159" s="304"/>
    </row>
    <row r="160" spans="1:8" x14ac:dyDescent="0.25">
      <c r="A160" s="4" t="s">
        <v>27</v>
      </c>
      <c r="B160" s="5" t="s">
        <v>28</v>
      </c>
      <c r="C160" s="42">
        <v>1.6</v>
      </c>
      <c r="D160" s="42">
        <v>5.3</v>
      </c>
      <c r="E160" s="42">
        <v>8.4</v>
      </c>
      <c r="F160" s="42">
        <v>87.5</v>
      </c>
      <c r="G160" s="7" t="s">
        <v>29</v>
      </c>
      <c r="H160" s="8" t="s">
        <v>30</v>
      </c>
    </row>
    <row r="161" spans="1:8" ht="13.5" customHeight="1" x14ac:dyDescent="0.25">
      <c r="A161" s="23" t="s">
        <v>180</v>
      </c>
      <c r="B161" s="5">
        <v>80</v>
      </c>
      <c r="C161" s="7">
        <v>8.2200000000000006</v>
      </c>
      <c r="D161" s="7">
        <v>10.3</v>
      </c>
      <c r="E161" s="6">
        <v>21.86</v>
      </c>
      <c r="F161" s="7">
        <v>212.8</v>
      </c>
      <c r="G161" s="15">
        <v>420</v>
      </c>
      <c r="H161" s="8" t="s">
        <v>181</v>
      </c>
    </row>
    <row r="162" spans="1:8" ht="13.5" customHeight="1" x14ac:dyDescent="0.25">
      <c r="A162" s="4" t="s">
        <v>39</v>
      </c>
      <c r="B162" s="12">
        <v>200</v>
      </c>
      <c r="C162" s="13">
        <v>0.15</v>
      </c>
      <c r="D162" s="13">
        <v>0.06</v>
      </c>
      <c r="E162" s="13">
        <v>20.65</v>
      </c>
      <c r="F162" s="13">
        <v>82.9</v>
      </c>
      <c r="G162" s="7" t="s">
        <v>40</v>
      </c>
      <c r="H162" s="8" t="s">
        <v>41</v>
      </c>
    </row>
    <row r="163" spans="1:8" ht="12.6" customHeight="1" x14ac:dyDescent="0.25">
      <c r="A163" s="14" t="s">
        <v>42</v>
      </c>
      <c r="B163" s="7">
        <v>20</v>
      </c>
      <c r="C163" s="15">
        <v>1.3</v>
      </c>
      <c r="D163" s="15">
        <v>0.2</v>
      </c>
      <c r="E163" s="15">
        <v>8.6</v>
      </c>
      <c r="F163" s="15">
        <v>43</v>
      </c>
      <c r="G163" s="7" t="s">
        <v>43</v>
      </c>
      <c r="H163" s="4" t="s">
        <v>44</v>
      </c>
    </row>
    <row r="164" spans="1:8" s="20" customFormat="1" x14ac:dyDescent="0.25">
      <c r="A164" s="16" t="s">
        <v>25</v>
      </c>
      <c r="B164" s="17"/>
      <c r="C164" s="18">
        <f>SUM(C160:C163)</f>
        <v>11.270000000000001</v>
      </c>
      <c r="D164" s="18">
        <f>SUM(D160:D163)</f>
        <v>15.860000000000001</v>
      </c>
      <c r="E164" s="18">
        <f>SUM(E160:E163)</f>
        <v>59.51</v>
      </c>
      <c r="F164" s="18">
        <f>SUM(F160:F163)</f>
        <v>426.20000000000005</v>
      </c>
      <c r="G164" s="17"/>
      <c r="H164" s="19"/>
    </row>
    <row r="165" spans="1:8" s="20" customFormat="1" x14ac:dyDescent="0.25">
      <c r="A165" s="302" t="s">
        <v>239</v>
      </c>
      <c r="B165" s="303"/>
      <c r="C165" s="303"/>
      <c r="D165" s="303"/>
      <c r="E165" s="303"/>
      <c r="F165" s="303"/>
      <c r="G165" s="303"/>
      <c r="H165" s="304"/>
    </row>
    <row r="166" spans="1:8" ht="12.75" customHeight="1" x14ac:dyDescent="0.25">
      <c r="A166" s="8" t="s">
        <v>106</v>
      </c>
      <c r="B166" s="15">
        <v>90</v>
      </c>
      <c r="C166" s="6">
        <v>11.1</v>
      </c>
      <c r="D166" s="6">
        <v>14.26</v>
      </c>
      <c r="E166" s="7">
        <v>10.199999999999999</v>
      </c>
      <c r="F166" s="6">
        <v>215.87</v>
      </c>
      <c r="G166" s="25" t="s">
        <v>107</v>
      </c>
      <c r="H166" s="4" t="s">
        <v>108</v>
      </c>
    </row>
    <row r="167" spans="1:8" ht="13.5" customHeight="1" x14ac:dyDescent="0.25">
      <c r="A167" s="14" t="s">
        <v>64</v>
      </c>
      <c r="B167" s="29">
        <v>150</v>
      </c>
      <c r="C167" s="7">
        <v>8.6</v>
      </c>
      <c r="D167" s="7">
        <v>6.09</v>
      </c>
      <c r="E167" s="7">
        <v>38.64</v>
      </c>
      <c r="F167" s="7">
        <v>243.75</v>
      </c>
      <c r="G167" s="12" t="s">
        <v>65</v>
      </c>
      <c r="H167" s="30" t="s">
        <v>66</v>
      </c>
    </row>
    <row r="168" spans="1:8" ht="13.5" customHeight="1" x14ac:dyDescent="0.25">
      <c r="A168" s="4" t="s">
        <v>39</v>
      </c>
      <c r="B168" s="12">
        <v>200</v>
      </c>
      <c r="C168" s="13">
        <v>0.15</v>
      </c>
      <c r="D168" s="13">
        <v>0.06</v>
      </c>
      <c r="E168" s="13">
        <v>20.65</v>
      </c>
      <c r="F168" s="13">
        <v>82.9</v>
      </c>
      <c r="G168" s="7" t="s">
        <v>40</v>
      </c>
      <c r="H168" s="8" t="s">
        <v>41</v>
      </c>
    </row>
    <row r="169" spans="1:8" ht="12.6" customHeight="1" x14ac:dyDescent="0.25">
      <c r="A169" s="14" t="s">
        <v>42</v>
      </c>
      <c r="B169" s="7">
        <v>20</v>
      </c>
      <c r="C169" s="15">
        <v>1.3</v>
      </c>
      <c r="D169" s="15">
        <v>0.2</v>
      </c>
      <c r="E169" s="15">
        <v>8.6</v>
      </c>
      <c r="F169" s="15">
        <v>43</v>
      </c>
      <c r="G169" s="7" t="s">
        <v>43</v>
      </c>
      <c r="H169" s="4" t="s">
        <v>44</v>
      </c>
    </row>
    <row r="170" spans="1:8" s="20" customFormat="1" x14ac:dyDescent="0.25">
      <c r="A170" s="16" t="s">
        <v>25</v>
      </c>
      <c r="B170" s="17"/>
      <c r="C170" s="18">
        <f>SUM(C166:C169)</f>
        <v>21.15</v>
      </c>
      <c r="D170" s="18">
        <f>SUM(D166:D169)</f>
        <v>20.61</v>
      </c>
      <c r="E170" s="18">
        <f>SUM(E166:E169)</f>
        <v>78.09</v>
      </c>
      <c r="F170" s="18">
        <f>SUM(F166:F169)</f>
        <v>585.52</v>
      </c>
      <c r="G170" s="17"/>
      <c r="H170" s="19"/>
    </row>
    <row r="171" spans="1:8" x14ac:dyDescent="0.25">
      <c r="A171" s="302" t="s">
        <v>119</v>
      </c>
      <c r="B171" s="303"/>
      <c r="C171" s="303"/>
      <c r="D171" s="303"/>
      <c r="E171" s="303"/>
      <c r="F171" s="303"/>
      <c r="G171" s="303"/>
      <c r="H171" s="304"/>
    </row>
    <row r="172" spans="1:8" x14ac:dyDescent="0.25">
      <c r="A172" s="305" t="s">
        <v>2</v>
      </c>
      <c r="B172" s="302" t="s">
        <v>3</v>
      </c>
      <c r="C172" s="303"/>
      <c r="D172" s="303"/>
      <c r="E172" s="303"/>
      <c r="F172" s="303"/>
      <c r="G172" s="307" t="s">
        <v>4</v>
      </c>
      <c r="H172" s="307" t="s">
        <v>5</v>
      </c>
    </row>
    <row r="173" spans="1:8" ht="21.75" customHeight="1" x14ac:dyDescent="0.25">
      <c r="A173" s="306"/>
      <c r="B173" s="2" t="s">
        <v>6</v>
      </c>
      <c r="C173" s="3" t="s">
        <v>7</v>
      </c>
      <c r="D173" s="3" t="s">
        <v>8</v>
      </c>
      <c r="E173" s="3" t="s">
        <v>9</v>
      </c>
      <c r="F173" s="3" t="s">
        <v>10</v>
      </c>
      <c r="G173" s="308"/>
      <c r="H173" s="308"/>
    </row>
    <row r="174" spans="1:8" x14ac:dyDescent="0.25">
      <c r="A174" s="302" t="s">
        <v>238</v>
      </c>
      <c r="B174" s="303"/>
      <c r="C174" s="303"/>
      <c r="D174" s="303"/>
      <c r="E174" s="303"/>
      <c r="F174" s="303"/>
      <c r="G174" s="303"/>
      <c r="H174" s="304"/>
    </row>
    <row r="175" spans="1:8" ht="21.75" customHeight="1" x14ac:dyDescent="0.25">
      <c r="A175" s="4" t="s">
        <v>129</v>
      </c>
      <c r="B175" s="36" t="s">
        <v>28</v>
      </c>
      <c r="C175" s="7">
        <v>3.7</v>
      </c>
      <c r="D175" s="7">
        <v>3.38</v>
      </c>
      <c r="E175" s="7">
        <v>14.01</v>
      </c>
      <c r="F175" s="7">
        <v>103.62</v>
      </c>
      <c r="G175" s="32" t="s">
        <v>130</v>
      </c>
      <c r="H175" s="8" t="s">
        <v>131</v>
      </c>
    </row>
    <row r="176" spans="1:8" x14ac:dyDescent="0.25">
      <c r="A176" s="8" t="s">
        <v>126</v>
      </c>
      <c r="B176" s="5">
        <v>60</v>
      </c>
      <c r="C176" s="24">
        <v>7.65</v>
      </c>
      <c r="D176" s="24">
        <v>8.48</v>
      </c>
      <c r="E176" s="24">
        <v>22.58</v>
      </c>
      <c r="F176" s="24">
        <v>199.8</v>
      </c>
      <c r="G176" s="25" t="s">
        <v>127</v>
      </c>
      <c r="H176" s="4" t="s">
        <v>128</v>
      </c>
    </row>
    <row r="177" spans="1:8" ht="12.75" customHeight="1" x14ac:dyDescent="0.25">
      <c r="A177" s="27" t="s">
        <v>85</v>
      </c>
      <c r="B177" s="10">
        <v>200</v>
      </c>
      <c r="C177" s="24">
        <v>0.76</v>
      </c>
      <c r="D177" s="24">
        <v>0.04</v>
      </c>
      <c r="E177" s="24">
        <v>20.22</v>
      </c>
      <c r="F177" s="24">
        <v>85.51</v>
      </c>
      <c r="G177" s="7" t="s">
        <v>86</v>
      </c>
      <c r="H177" s="8" t="s">
        <v>87</v>
      </c>
    </row>
    <row r="178" spans="1:8" ht="12.6" customHeight="1" x14ac:dyDescent="0.25">
      <c r="A178" s="14" t="s">
        <v>42</v>
      </c>
      <c r="B178" s="7">
        <v>20</v>
      </c>
      <c r="C178" s="15">
        <v>1.3</v>
      </c>
      <c r="D178" s="15">
        <v>0.2</v>
      </c>
      <c r="E178" s="15">
        <v>8.6</v>
      </c>
      <c r="F178" s="15">
        <v>43</v>
      </c>
      <c r="G178" s="7" t="s">
        <v>43</v>
      </c>
      <c r="H178" s="4" t="s">
        <v>44</v>
      </c>
    </row>
    <row r="179" spans="1:8" s="20" customFormat="1" x14ac:dyDescent="0.25">
      <c r="A179" s="16" t="s">
        <v>25</v>
      </c>
      <c r="B179" s="17"/>
      <c r="C179" s="18">
        <f>SUM(C175:C178)</f>
        <v>13.410000000000002</v>
      </c>
      <c r="D179" s="18">
        <f>SUM(D175:D178)</f>
        <v>12.099999999999998</v>
      </c>
      <c r="E179" s="18">
        <f>SUM(E175:E178)</f>
        <v>65.41</v>
      </c>
      <c r="F179" s="18">
        <f>SUM(F175:F178)</f>
        <v>431.93</v>
      </c>
      <c r="G179" s="17"/>
      <c r="H179" s="19"/>
    </row>
    <row r="180" spans="1:8" x14ac:dyDescent="0.25">
      <c r="A180" s="302" t="s">
        <v>239</v>
      </c>
      <c r="B180" s="303"/>
      <c r="C180" s="303"/>
      <c r="D180" s="303"/>
      <c r="E180" s="303"/>
      <c r="F180" s="303"/>
      <c r="G180" s="303"/>
      <c r="H180" s="304"/>
    </row>
    <row r="181" spans="1:8" x14ac:dyDescent="0.25">
      <c r="A181" s="41" t="s">
        <v>113</v>
      </c>
      <c r="B181" s="29">
        <v>130</v>
      </c>
      <c r="C181" s="13">
        <v>21.88</v>
      </c>
      <c r="D181" s="13">
        <v>8.57</v>
      </c>
      <c r="E181" s="13">
        <v>4.63</v>
      </c>
      <c r="F181" s="13">
        <v>180.83</v>
      </c>
      <c r="G181" s="10" t="s">
        <v>114</v>
      </c>
      <c r="H181" s="8" t="s">
        <v>115</v>
      </c>
    </row>
    <row r="182" spans="1:8" x14ac:dyDescent="0.25">
      <c r="A182" s="8" t="s">
        <v>82</v>
      </c>
      <c r="B182" s="5">
        <v>150</v>
      </c>
      <c r="C182" s="13">
        <v>3.65</v>
      </c>
      <c r="D182" s="13">
        <v>5.37</v>
      </c>
      <c r="E182" s="13">
        <v>36.68</v>
      </c>
      <c r="F182" s="13">
        <v>209.7</v>
      </c>
      <c r="G182" s="35" t="s">
        <v>83</v>
      </c>
      <c r="H182" s="23" t="s">
        <v>84</v>
      </c>
    </row>
    <row r="183" spans="1:8" ht="15.75" customHeight="1" x14ac:dyDescent="0.25">
      <c r="A183" s="27" t="s">
        <v>85</v>
      </c>
      <c r="B183" s="10">
        <v>200</v>
      </c>
      <c r="C183" s="24">
        <v>0.76</v>
      </c>
      <c r="D183" s="24">
        <v>0.04</v>
      </c>
      <c r="E183" s="24">
        <v>20.22</v>
      </c>
      <c r="F183" s="24">
        <v>85.51</v>
      </c>
      <c r="G183" s="7" t="s">
        <v>86</v>
      </c>
      <c r="H183" s="8" t="s">
        <v>87</v>
      </c>
    </row>
    <row r="184" spans="1:8" ht="12.6" customHeight="1" x14ac:dyDescent="0.25">
      <c r="A184" s="14" t="s">
        <v>42</v>
      </c>
      <c r="B184" s="7">
        <v>20</v>
      </c>
      <c r="C184" s="15">
        <v>1.3</v>
      </c>
      <c r="D184" s="15">
        <v>0.2</v>
      </c>
      <c r="E184" s="15">
        <v>8.6</v>
      </c>
      <c r="F184" s="15">
        <v>43</v>
      </c>
      <c r="G184" s="7" t="s">
        <v>43</v>
      </c>
      <c r="H184" s="4" t="s">
        <v>44</v>
      </c>
    </row>
    <row r="185" spans="1:8" s="20" customFormat="1" x14ac:dyDescent="0.25">
      <c r="A185" s="16" t="s">
        <v>25</v>
      </c>
      <c r="B185" s="17"/>
      <c r="C185" s="18">
        <f>SUM(C181:C184)</f>
        <v>27.59</v>
      </c>
      <c r="D185" s="18">
        <f>SUM(D181:D184)</f>
        <v>14.18</v>
      </c>
      <c r="E185" s="18">
        <f>SUM(E181:E184)</f>
        <v>70.13</v>
      </c>
      <c r="F185" s="18">
        <f>SUM(F181:F184)</f>
        <v>519.04</v>
      </c>
      <c r="G185" s="17"/>
      <c r="H185" s="19"/>
    </row>
  </sheetData>
  <mergeCells count="88">
    <mergeCell ref="A156:H156"/>
    <mergeCell ref="A114:H114"/>
    <mergeCell ref="A120:H120"/>
    <mergeCell ref="A126:H126"/>
    <mergeCell ref="A127:A128"/>
    <mergeCell ref="B127:F127"/>
    <mergeCell ref="G127:G128"/>
    <mergeCell ref="H127:H128"/>
    <mergeCell ref="B142:F142"/>
    <mergeCell ref="G142:G143"/>
    <mergeCell ref="H142:H143"/>
    <mergeCell ref="A144:H144"/>
    <mergeCell ref="A150:H150"/>
    <mergeCell ref="A135:H135"/>
    <mergeCell ref="A141:H141"/>
    <mergeCell ref="A142:A143"/>
    <mergeCell ref="A83:H83"/>
    <mergeCell ref="A89:H89"/>
    <mergeCell ref="A95:H95"/>
    <mergeCell ref="G98:G99"/>
    <mergeCell ref="H98:H99"/>
    <mergeCell ref="B81:F81"/>
    <mergeCell ref="A68:H68"/>
    <mergeCell ref="A74:H74"/>
    <mergeCell ref="G81:G82"/>
    <mergeCell ref="H81:H82"/>
    <mergeCell ref="A21:H21"/>
    <mergeCell ref="A19:A20"/>
    <mergeCell ref="B19:F19"/>
    <mergeCell ref="G19:G20"/>
    <mergeCell ref="A96:H96"/>
    <mergeCell ref="G50:G51"/>
    <mergeCell ref="H50:H51"/>
    <mergeCell ref="A52:H52"/>
    <mergeCell ref="A58:H58"/>
    <mergeCell ref="A65:H65"/>
    <mergeCell ref="A66:A67"/>
    <mergeCell ref="B66:F66"/>
    <mergeCell ref="G66:G67"/>
    <mergeCell ref="H66:H67"/>
    <mergeCell ref="A80:H80"/>
    <mergeCell ref="A81:A82"/>
    <mergeCell ref="A27:H27"/>
    <mergeCell ref="A33:H33"/>
    <mergeCell ref="A34:A35"/>
    <mergeCell ref="B34:F34"/>
    <mergeCell ref="G34:G35"/>
    <mergeCell ref="H34:H35"/>
    <mergeCell ref="A129:H129"/>
    <mergeCell ref="A97:H97"/>
    <mergeCell ref="A111:H111"/>
    <mergeCell ref="A98:A99"/>
    <mergeCell ref="B98:F98"/>
    <mergeCell ref="A100:H100"/>
    <mergeCell ref="A106:H106"/>
    <mergeCell ref="A112:A113"/>
    <mergeCell ref="B112:F112"/>
    <mergeCell ref="G112:G113"/>
    <mergeCell ref="H112:H113"/>
    <mergeCell ref="A174:H174"/>
    <mergeCell ref="A180:H180"/>
    <mergeCell ref="A157:A158"/>
    <mergeCell ref="B157:F157"/>
    <mergeCell ref="G157:G158"/>
    <mergeCell ref="H157:H158"/>
    <mergeCell ref="A159:H159"/>
    <mergeCell ref="A165:H165"/>
    <mergeCell ref="A171:H171"/>
    <mergeCell ref="A172:A173"/>
    <mergeCell ref="B172:F172"/>
    <mergeCell ref="G172:G173"/>
    <mergeCell ref="H172:H173"/>
    <mergeCell ref="A1:H1"/>
    <mergeCell ref="A2:H2"/>
    <mergeCell ref="A42:H42"/>
    <mergeCell ref="A49:H49"/>
    <mergeCell ref="A50:A51"/>
    <mergeCell ref="B50:F50"/>
    <mergeCell ref="A36:H36"/>
    <mergeCell ref="A6:H6"/>
    <mergeCell ref="A12:H12"/>
    <mergeCell ref="A18:H18"/>
    <mergeCell ref="A3:H3"/>
    <mergeCell ref="A4:A5"/>
    <mergeCell ref="B4:F4"/>
    <mergeCell ref="G4:G5"/>
    <mergeCell ref="H4:H5"/>
    <mergeCell ref="H19:H20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8D1A-7B19-43EB-A960-635BE58D97DE}">
  <dimension ref="A1:M226"/>
  <sheetViews>
    <sheetView topLeftCell="A157" zoomScale="120" zoomScaleNormal="120" workbookViewId="0">
      <selection activeCell="L214" sqref="L214"/>
    </sheetView>
  </sheetViews>
  <sheetFormatPr defaultRowHeight="12" x14ac:dyDescent="0.25"/>
  <cols>
    <col min="1" max="1" width="34" style="48" customWidth="1"/>
    <col min="2" max="2" width="8" style="49" customWidth="1"/>
    <col min="3" max="4" width="7.85546875" style="229" customWidth="1"/>
    <col min="5" max="5" width="8.5703125" style="229" customWidth="1"/>
    <col min="6" max="6" width="7.5703125" style="229" customWidth="1"/>
    <col min="7" max="7" width="7.28515625" style="49" customWidth="1"/>
    <col min="8" max="8" width="18.140625" style="49" customWidth="1"/>
    <col min="9" max="256" width="9.140625" style="1"/>
    <col min="257" max="257" width="35.140625" style="1" customWidth="1"/>
    <col min="258" max="258" width="8" style="1" customWidth="1"/>
    <col min="259" max="260" width="6.42578125" style="1" customWidth="1"/>
    <col min="261" max="261" width="8.5703125" style="1" customWidth="1"/>
    <col min="262" max="262" width="7.5703125" style="1" customWidth="1"/>
    <col min="263" max="263" width="7.28515625" style="1" customWidth="1"/>
    <col min="264" max="264" width="18.140625" style="1" customWidth="1"/>
    <col min="265" max="512" width="9.140625" style="1"/>
    <col min="513" max="513" width="35.140625" style="1" customWidth="1"/>
    <col min="514" max="514" width="8" style="1" customWidth="1"/>
    <col min="515" max="516" width="6.42578125" style="1" customWidth="1"/>
    <col min="517" max="517" width="8.5703125" style="1" customWidth="1"/>
    <col min="518" max="518" width="7.5703125" style="1" customWidth="1"/>
    <col min="519" max="519" width="7.28515625" style="1" customWidth="1"/>
    <col min="520" max="520" width="18.140625" style="1" customWidth="1"/>
    <col min="521" max="768" width="9.140625" style="1"/>
    <col min="769" max="769" width="35.140625" style="1" customWidth="1"/>
    <col min="770" max="770" width="8" style="1" customWidth="1"/>
    <col min="771" max="772" width="6.42578125" style="1" customWidth="1"/>
    <col min="773" max="773" width="8.5703125" style="1" customWidth="1"/>
    <col min="774" max="774" width="7.5703125" style="1" customWidth="1"/>
    <col min="775" max="775" width="7.28515625" style="1" customWidth="1"/>
    <col min="776" max="776" width="18.140625" style="1" customWidth="1"/>
    <col min="777" max="1024" width="9.140625" style="1"/>
    <col min="1025" max="1025" width="35.140625" style="1" customWidth="1"/>
    <col min="1026" max="1026" width="8" style="1" customWidth="1"/>
    <col min="1027" max="1028" width="6.42578125" style="1" customWidth="1"/>
    <col min="1029" max="1029" width="8.5703125" style="1" customWidth="1"/>
    <col min="1030" max="1030" width="7.5703125" style="1" customWidth="1"/>
    <col min="1031" max="1031" width="7.28515625" style="1" customWidth="1"/>
    <col min="1032" max="1032" width="18.140625" style="1" customWidth="1"/>
    <col min="1033" max="1280" width="9.140625" style="1"/>
    <col min="1281" max="1281" width="35.140625" style="1" customWidth="1"/>
    <col min="1282" max="1282" width="8" style="1" customWidth="1"/>
    <col min="1283" max="1284" width="6.42578125" style="1" customWidth="1"/>
    <col min="1285" max="1285" width="8.5703125" style="1" customWidth="1"/>
    <col min="1286" max="1286" width="7.5703125" style="1" customWidth="1"/>
    <col min="1287" max="1287" width="7.28515625" style="1" customWidth="1"/>
    <col min="1288" max="1288" width="18.140625" style="1" customWidth="1"/>
    <col min="1289" max="1536" width="9.140625" style="1"/>
    <col min="1537" max="1537" width="35.140625" style="1" customWidth="1"/>
    <col min="1538" max="1538" width="8" style="1" customWidth="1"/>
    <col min="1539" max="1540" width="6.42578125" style="1" customWidth="1"/>
    <col min="1541" max="1541" width="8.5703125" style="1" customWidth="1"/>
    <col min="1542" max="1542" width="7.5703125" style="1" customWidth="1"/>
    <col min="1543" max="1543" width="7.28515625" style="1" customWidth="1"/>
    <col min="1544" max="1544" width="18.140625" style="1" customWidth="1"/>
    <col min="1545" max="1792" width="9.140625" style="1"/>
    <col min="1793" max="1793" width="35.140625" style="1" customWidth="1"/>
    <col min="1794" max="1794" width="8" style="1" customWidth="1"/>
    <col min="1795" max="1796" width="6.42578125" style="1" customWidth="1"/>
    <col min="1797" max="1797" width="8.5703125" style="1" customWidth="1"/>
    <col min="1798" max="1798" width="7.5703125" style="1" customWidth="1"/>
    <col min="1799" max="1799" width="7.28515625" style="1" customWidth="1"/>
    <col min="1800" max="1800" width="18.140625" style="1" customWidth="1"/>
    <col min="1801" max="2048" width="9.140625" style="1"/>
    <col min="2049" max="2049" width="35.140625" style="1" customWidth="1"/>
    <col min="2050" max="2050" width="8" style="1" customWidth="1"/>
    <col min="2051" max="2052" width="6.42578125" style="1" customWidth="1"/>
    <col min="2053" max="2053" width="8.5703125" style="1" customWidth="1"/>
    <col min="2054" max="2054" width="7.5703125" style="1" customWidth="1"/>
    <col min="2055" max="2055" width="7.28515625" style="1" customWidth="1"/>
    <col min="2056" max="2056" width="18.140625" style="1" customWidth="1"/>
    <col min="2057" max="2304" width="9.140625" style="1"/>
    <col min="2305" max="2305" width="35.140625" style="1" customWidth="1"/>
    <col min="2306" max="2306" width="8" style="1" customWidth="1"/>
    <col min="2307" max="2308" width="6.42578125" style="1" customWidth="1"/>
    <col min="2309" max="2309" width="8.5703125" style="1" customWidth="1"/>
    <col min="2310" max="2310" width="7.5703125" style="1" customWidth="1"/>
    <col min="2311" max="2311" width="7.28515625" style="1" customWidth="1"/>
    <col min="2312" max="2312" width="18.140625" style="1" customWidth="1"/>
    <col min="2313" max="2560" width="9.140625" style="1"/>
    <col min="2561" max="2561" width="35.140625" style="1" customWidth="1"/>
    <col min="2562" max="2562" width="8" style="1" customWidth="1"/>
    <col min="2563" max="2564" width="6.42578125" style="1" customWidth="1"/>
    <col min="2565" max="2565" width="8.5703125" style="1" customWidth="1"/>
    <col min="2566" max="2566" width="7.5703125" style="1" customWidth="1"/>
    <col min="2567" max="2567" width="7.28515625" style="1" customWidth="1"/>
    <col min="2568" max="2568" width="18.140625" style="1" customWidth="1"/>
    <col min="2569" max="2816" width="9.140625" style="1"/>
    <col min="2817" max="2817" width="35.140625" style="1" customWidth="1"/>
    <col min="2818" max="2818" width="8" style="1" customWidth="1"/>
    <col min="2819" max="2820" width="6.42578125" style="1" customWidth="1"/>
    <col min="2821" max="2821" width="8.5703125" style="1" customWidth="1"/>
    <col min="2822" max="2822" width="7.5703125" style="1" customWidth="1"/>
    <col min="2823" max="2823" width="7.28515625" style="1" customWidth="1"/>
    <col min="2824" max="2824" width="18.140625" style="1" customWidth="1"/>
    <col min="2825" max="3072" width="9.140625" style="1"/>
    <col min="3073" max="3073" width="35.140625" style="1" customWidth="1"/>
    <col min="3074" max="3074" width="8" style="1" customWidth="1"/>
    <col min="3075" max="3076" width="6.42578125" style="1" customWidth="1"/>
    <col min="3077" max="3077" width="8.5703125" style="1" customWidth="1"/>
    <col min="3078" max="3078" width="7.5703125" style="1" customWidth="1"/>
    <col min="3079" max="3079" width="7.28515625" style="1" customWidth="1"/>
    <col min="3080" max="3080" width="18.140625" style="1" customWidth="1"/>
    <col min="3081" max="3328" width="9.140625" style="1"/>
    <col min="3329" max="3329" width="35.140625" style="1" customWidth="1"/>
    <col min="3330" max="3330" width="8" style="1" customWidth="1"/>
    <col min="3331" max="3332" width="6.42578125" style="1" customWidth="1"/>
    <col min="3333" max="3333" width="8.5703125" style="1" customWidth="1"/>
    <col min="3334" max="3334" width="7.5703125" style="1" customWidth="1"/>
    <col min="3335" max="3335" width="7.28515625" style="1" customWidth="1"/>
    <col min="3336" max="3336" width="18.140625" style="1" customWidth="1"/>
    <col min="3337" max="3584" width="9.140625" style="1"/>
    <col min="3585" max="3585" width="35.140625" style="1" customWidth="1"/>
    <col min="3586" max="3586" width="8" style="1" customWidth="1"/>
    <col min="3587" max="3588" width="6.42578125" style="1" customWidth="1"/>
    <col min="3589" max="3589" width="8.5703125" style="1" customWidth="1"/>
    <col min="3590" max="3590" width="7.5703125" style="1" customWidth="1"/>
    <col min="3591" max="3591" width="7.28515625" style="1" customWidth="1"/>
    <col min="3592" max="3592" width="18.140625" style="1" customWidth="1"/>
    <col min="3593" max="3840" width="9.140625" style="1"/>
    <col min="3841" max="3841" width="35.140625" style="1" customWidth="1"/>
    <col min="3842" max="3842" width="8" style="1" customWidth="1"/>
    <col min="3843" max="3844" width="6.42578125" style="1" customWidth="1"/>
    <col min="3845" max="3845" width="8.5703125" style="1" customWidth="1"/>
    <col min="3846" max="3846" width="7.5703125" style="1" customWidth="1"/>
    <col min="3847" max="3847" width="7.28515625" style="1" customWidth="1"/>
    <col min="3848" max="3848" width="18.140625" style="1" customWidth="1"/>
    <col min="3849" max="4096" width="9.140625" style="1"/>
    <col min="4097" max="4097" width="35.140625" style="1" customWidth="1"/>
    <col min="4098" max="4098" width="8" style="1" customWidth="1"/>
    <col min="4099" max="4100" width="6.42578125" style="1" customWidth="1"/>
    <col min="4101" max="4101" width="8.5703125" style="1" customWidth="1"/>
    <col min="4102" max="4102" width="7.5703125" style="1" customWidth="1"/>
    <col min="4103" max="4103" width="7.28515625" style="1" customWidth="1"/>
    <col min="4104" max="4104" width="18.140625" style="1" customWidth="1"/>
    <col min="4105" max="4352" width="9.140625" style="1"/>
    <col min="4353" max="4353" width="35.140625" style="1" customWidth="1"/>
    <col min="4354" max="4354" width="8" style="1" customWidth="1"/>
    <col min="4355" max="4356" width="6.42578125" style="1" customWidth="1"/>
    <col min="4357" max="4357" width="8.5703125" style="1" customWidth="1"/>
    <col min="4358" max="4358" width="7.5703125" style="1" customWidth="1"/>
    <col min="4359" max="4359" width="7.28515625" style="1" customWidth="1"/>
    <col min="4360" max="4360" width="18.140625" style="1" customWidth="1"/>
    <col min="4361" max="4608" width="9.140625" style="1"/>
    <col min="4609" max="4609" width="35.140625" style="1" customWidth="1"/>
    <col min="4610" max="4610" width="8" style="1" customWidth="1"/>
    <col min="4611" max="4612" width="6.42578125" style="1" customWidth="1"/>
    <col min="4613" max="4613" width="8.5703125" style="1" customWidth="1"/>
    <col min="4614" max="4614" width="7.5703125" style="1" customWidth="1"/>
    <col min="4615" max="4615" width="7.28515625" style="1" customWidth="1"/>
    <col min="4616" max="4616" width="18.140625" style="1" customWidth="1"/>
    <col min="4617" max="4864" width="9.140625" style="1"/>
    <col min="4865" max="4865" width="35.140625" style="1" customWidth="1"/>
    <col min="4866" max="4866" width="8" style="1" customWidth="1"/>
    <col min="4867" max="4868" width="6.42578125" style="1" customWidth="1"/>
    <col min="4869" max="4869" width="8.5703125" style="1" customWidth="1"/>
    <col min="4870" max="4870" width="7.5703125" style="1" customWidth="1"/>
    <col min="4871" max="4871" width="7.28515625" style="1" customWidth="1"/>
    <col min="4872" max="4872" width="18.140625" style="1" customWidth="1"/>
    <col min="4873" max="5120" width="9.140625" style="1"/>
    <col min="5121" max="5121" width="35.140625" style="1" customWidth="1"/>
    <col min="5122" max="5122" width="8" style="1" customWidth="1"/>
    <col min="5123" max="5124" width="6.42578125" style="1" customWidth="1"/>
    <col min="5125" max="5125" width="8.5703125" style="1" customWidth="1"/>
    <col min="5126" max="5126" width="7.5703125" style="1" customWidth="1"/>
    <col min="5127" max="5127" width="7.28515625" style="1" customWidth="1"/>
    <col min="5128" max="5128" width="18.140625" style="1" customWidth="1"/>
    <col min="5129" max="5376" width="9.140625" style="1"/>
    <col min="5377" max="5377" width="35.140625" style="1" customWidth="1"/>
    <col min="5378" max="5378" width="8" style="1" customWidth="1"/>
    <col min="5379" max="5380" width="6.42578125" style="1" customWidth="1"/>
    <col min="5381" max="5381" width="8.5703125" style="1" customWidth="1"/>
    <col min="5382" max="5382" width="7.5703125" style="1" customWidth="1"/>
    <col min="5383" max="5383" width="7.28515625" style="1" customWidth="1"/>
    <col min="5384" max="5384" width="18.140625" style="1" customWidth="1"/>
    <col min="5385" max="5632" width="9.140625" style="1"/>
    <col min="5633" max="5633" width="35.140625" style="1" customWidth="1"/>
    <col min="5634" max="5634" width="8" style="1" customWidth="1"/>
    <col min="5635" max="5636" width="6.42578125" style="1" customWidth="1"/>
    <col min="5637" max="5637" width="8.5703125" style="1" customWidth="1"/>
    <col min="5638" max="5638" width="7.5703125" style="1" customWidth="1"/>
    <col min="5639" max="5639" width="7.28515625" style="1" customWidth="1"/>
    <col min="5640" max="5640" width="18.140625" style="1" customWidth="1"/>
    <col min="5641" max="5888" width="9.140625" style="1"/>
    <col min="5889" max="5889" width="35.140625" style="1" customWidth="1"/>
    <col min="5890" max="5890" width="8" style="1" customWidth="1"/>
    <col min="5891" max="5892" width="6.42578125" style="1" customWidth="1"/>
    <col min="5893" max="5893" width="8.5703125" style="1" customWidth="1"/>
    <col min="5894" max="5894" width="7.5703125" style="1" customWidth="1"/>
    <col min="5895" max="5895" width="7.28515625" style="1" customWidth="1"/>
    <col min="5896" max="5896" width="18.140625" style="1" customWidth="1"/>
    <col min="5897" max="6144" width="9.140625" style="1"/>
    <col min="6145" max="6145" width="35.140625" style="1" customWidth="1"/>
    <col min="6146" max="6146" width="8" style="1" customWidth="1"/>
    <col min="6147" max="6148" width="6.42578125" style="1" customWidth="1"/>
    <col min="6149" max="6149" width="8.5703125" style="1" customWidth="1"/>
    <col min="6150" max="6150" width="7.5703125" style="1" customWidth="1"/>
    <col min="6151" max="6151" width="7.28515625" style="1" customWidth="1"/>
    <col min="6152" max="6152" width="18.140625" style="1" customWidth="1"/>
    <col min="6153" max="6400" width="9.140625" style="1"/>
    <col min="6401" max="6401" width="35.140625" style="1" customWidth="1"/>
    <col min="6402" max="6402" width="8" style="1" customWidth="1"/>
    <col min="6403" max="6404" width="6.42578125" style="1" customWidth="1"/>
    <col min="6405" max="6405" width="8.5703125" style="1" customWidth="1"/>
    <col min="6406" max="6406" width="7.5703125" style="1" customWidth="1"/>
    <col min="6407" max="6407" width="7.28515625" style="1" customWidth="1"/>
    <col min="6408" max="6408" width="18.140625" style="1" customWidth="1"/>
    <col min="6409" max="6656" width="9.140625" style="1"/>
    <col min="6657" max="6657" width="35.140625" style="1" customWidth="1"/>
    <col min="6658" max="6658" width="8" style="1" customWidth="1"/>
    <col min="6659" max="6660" width="6.42578125" style="1" customWidth="1"/>
    <col min="6661" max="6661" width="8.5703125" style="1" customWidth="1"/>
    <col min="6662" max="6662" width="7.5703125" style="1" customWidth="1"/>
    <col min="6663" max="6663" width="7.28515625" style="1" customWidth="1"/>
    <col min="6664" max="6664" width="18.140625" style="1" customWidth="1"/>
    <col min="6665" max="6912" width="9.140625" style="1"/>
    <col min="6913" max="6913" width="35.140625" style="1" customWidth="1"/>
    <col min="6914" max="6914" width="8" style="1" customWidth="1"/>
    <col min="6915" max="6916" width="6.42578125" style="1" customWidth="1"/>
    <col min="6917" max="6917" width="8.5703125" style="1" customWidth="1"/>
    <col min="6918" max="6918" width="7.5703125" style="1" customWidth="1"/>
    <col min="6919" max="6919" width="7.28515625" style="1" customWidth="1"/>
    <col min="6920" max="6920" width="18.140625" style="1" customWidth="1"/>
    <col min="6921" max="7168" width="9.140625" style="1"/>
    <col min="7169" max="7169" width="35.140625" style="1" customWidth="1"/>
    <col min="7170" max="7170" width="8" style="1" customWidth="1"/>
    <col min="7171" max="7172" width="6.42578125" style="1" customWidth="1"/>
    <col min="7173" max="7173" width="8.5703125" style="1" customWidth="1"/>
    <col min="7174" max="7174" width="7.5703125" style="1" customWidth="1"/>
    <col min="7175" max="7175" width="7.28515625" style="1" customWidth="1"/>
    <col min="7176" max="7176" width="18.140625" style="1" customWidth="1"/>
    <col min="7177" max="7424" width="9.140625" style="1"/>
    <col min="7425" max="7425" width="35.140625" style="1" customWidth="1"/>
    <col min="7426" max="7426" width="8" style="1" customWidth="1"/>
    <col min="7427" max="7428" width="6.42578125" style="1" customWidth="1"/>
    <col min="7429" max="7429" width="8.5703125" style="1" customWidth="1"/>
    <col min="7430" max="7430" width="7.5703125" style="1" customWidth="1"/>
    <col min="7431" max="7431" width="7.28515625" style="1" customWidth="1"/>
    <col min="7432" max="7432" width="18.140625" style="1" customWidth="1"/>
    <col min="7433" max="7680" width="9.140625" style="1"/>
    <col min="7681" max="7681" width="35.140625" style="1" customWidth="1"/>
    <col min="7682" max="7682" width="8" style="1" customWidth="1"/>
    <col min="7683" max="7684" width="6.42578125" style="1" customWidth="1"/>
    <col min="7685" max="7685" width="8.5703125" style="1" customWidth="1"/>
    <col min="7686" max="7686" width="7.5703125" style="1" customWidth="1"/>
    <col min="7687" max="7687" width="7.28515625" style="1" customWidth="1"/>
    <col min="7688" max="7688" width="18.140625" style="1" customWidth="1"/>
    <col min="7689" max="7936" width="9.140625" style="1"/>
    <col min="7937" max="7937" width="35.140625" style="1" customWidth="1"/>
    <col min="7938" max="7938" width="8" style="1" customWidth="1"/>
    <col min="7939" max="7940" width="6.42578125" style="1" customWidth="1"/>
    <col min="7941" max="7941" width="8.5703125" style="1" customWidth="1"/>
    <col min="7942" max="7942" width="7.5703125" style="1" customWidth="1"/>
    <col min="7943" max="7943" width="7.28515625" style="1" customWidth="1"/>
    <col min="7944" max="7944" width="18.140625" style="1" customWidth="1"/>
    <col min="7945" max="8192" width="9.140625" style="1"/>
    <col min="8193" max="8193" width="35.140625" style="1" customWidth="1"/>
    <col min="8194" max="8194" width="8" style="1" customWidth="1"/>
    <col min="8195" max="8196" width="6.42578125" style="1" customWidth="1"/>
    <col min="8197" max="8197" width="8.5703125" style="1" customWidth="1"/>
    <col min="8198" max="8198" width="7.5703125" style="1" customWidth="1"/>
    <col min="8199" max="8199" width="7.28515625" style="1" customWidth="1"/>
    <col min="8200" max="8200" width="18.140625" style="1" customWidth="1"/>
    <col min="8201" max="8448" width="9.140625" style="1"/>
    <col min="8449" max="8449" width="35.140625" style="1" customWidth="1"/>
    <col min="8450" max="8450" width="8" style="1" customWidth="1"/>
    <col min="8451" max="8452" width="6.42578125" style="1" customWidth="1"/>
    <col min="8453" max="8453" width="8.5703125" style="1" customWidth="1"/>
    <col min="8454" max="8454" width="7.5703125" style="1" customWidth="1"/>
    <col min="8455" max="8455" width="7.28515625" style="1" customWidth="1"/>
    <col min="8456" max="8456" width="18.140625" style="1" customWidth="1"/>
    <col min="8457" max="8704" width="9.140625" style="1"/>
    <col min="8705" max="8705" width="35.140625" style="1" customWidth="1"/>
    <col min="8706" max="8706" width="8" style="1" customWidth="1"/>
    <col min="8707" max="8708" width="6.42578125" style="1" customWidth="1"/>
    <col min="8709" max="8709" width="8.5703125" style="1" customWidth="1"/>
    <col min="8710" max="8710" width="7.5703125" style="1" customWidth="1"/>
    <col min="8711" max="8711" width="7.28515625" style="1" customWidth="1"/>
    <col min="8712" max="8712" width="18.140625" style="1" customWidth="1"/>
    <col min="8713" max="8960" width="9.140625" style="1"/>
    <col min="8961" max="8961" width="35.140625" style="1" customWidth="1"/>
    <col min="8962" max="8962" width="8" style="1" customWidth="1"/>
    <col min="8963" max="8964" width="6.42578125" style="1" customWidth="1"/>
    <col min="8965" max="8965" width="8.5703125" style="1" customWidth="1"/>
    <col min="8966" max="8966" width="7.5703125" style="1" customWidth="1"/>
    <col min="8967" max="8967" width="7.28515625" style="1" customWidth="1"/>
    <col min="8968" max="8968" width="18.140625" style="1" customWidth="1"/>
    <col min="8969" max="9216" width="9.140625" style="1"/>
    <col min="9217" max="9217" width="35.140625" style="1" customWidth="1"/>
    <col min="9218" max="9218" width="8" style="1" customWidth="1"/>
    <col min="9219" max="9220" width="6.42578125" style="1" customWidth="1"/>
    <col min="9221" max="9221" width="8.5703125" style="1" customWidth="1"/>
    <col min="9222" max="9222" width="7.5703125" style="1" customWidth="1"/>
    <col min="9223" max="9223" width="7.28515625" style="1" customWidth="1"/>
    <col min="9224" max="9224" width="18.140625" style="1" customWidth="1"/>
    <col min="9225" max="9472" width="9.140625" style="1"/>
    <col min="9473" max="9473" width="35.140625" style="1" customWidth="1"/>
    <col min="9474" max="9474" width="8" style="1" customWidth="1"/>
    <col min="9475" max="9476" width="6.42578125" style="1" customWidth="1"/>
    <col min="9477" max="9477" width="8.5703125" style="1" customWidth="1"/>
    <col min="9478" max="9478" width="7.5703125" style="1" customWidth="1"/>
    <col min="9479" max="9479" width="7.28515625" style="1" customWidth="1"/>
    <col min="9480" max="9480" width="18.140625" style="1" customWidth="1"/>
    <col min="9481" max="9728" width="9.140625" style="1"/>
    <col min="9729" max="9729" width="35.140625" style="1" customWidth="1"/>
    <col min="9730" max="9730" width="8" style="1" customWidth="1"/>
    <col min="9731" max="9732" width="6.42578125" style="1" customWidth="1"/>
    <col min="9733" max="9733" width="8.5703125" style="1" customWidth="1"/>
    <col min="9734" max="9734" width="7.5703125" style="1" customWidth="1"/>
    <col min="9735" max="9735" width="7.28515625" style="1" customWidth="1"/>
    <col min="9736" max="9736" width="18.140625" style="1" customWidth="1"/>
    <col min="9737" max="9984" width="9.140625" style="1"/>
    <col min="9985" max="9985" width="35.140625" style="1" customWidth="1"/>
    <col min="9986" max="9986" width="8" style="1" customWidth="1"/>
    <col min="9987" max="9988" width="6.42578125" style="1" customWidth="1"/>
    <col min="9989" max="9989" width="8.5703125" style="1" customWidth="1"/>
    <col min="9990" max="9990" width="7.5703125" style="1" customWidth="1"/>
    <col min="9991" max="9991" width="7.28515625" style="1" customWidth="1"/>
    <col min="9992" max="9992" width="18.140625" style="1" customWidth="1"/>
    <col min="9993" max="10240" width="9.140625" style="1"/>
    <col min="10241" max="10241" width="35.140625" style="1" customWidth="1"/>
    <col min="10242" max="10242" width="8" style="1" customWidth="1"/>
    <col min="10243" max="10244" width="6.42578125" style="1" customWidth="1"/>
    <col min="10245" max="10245" width="8.5703125" style="1" customWidth="1"/>
    <col min="10246" max="10246" width="7.5703125" style="1" customWidth="1"/>
    <col min="10247" max="10247" width="7.28515625" style="1" customWidth="1"/>
    <col min="10248" max="10248" width="18.140625" style="1" customWidth="1"/>
    <col min="10249" max="10496" width="9.140625" style="1"/>
    <col min="10497" max="10497" width="35.140625" style="1" customWidth="1"/>
    <col min="10498" max="10498" width="8" style="1" customWidth="1"/>
    <col min="10499" max="10500" width="6.42578125" style="1" customWidth="1"/>
    <col min="10501" max="10501" width="8.5703125" style="1" customWidth="1"/>
    <col min="10502" max="10502" width="7.5703125" style="1" customWidth="1"/>
    <col min="10503" max="10503" width="7.28515625" style="1" customWidth="1"/>
    <col min="10504" max="10504" width="18.140625" style="1" customWidth="1"/>
    <col min="10505" max="10752" width="9.140625" style="1"/>
    <col min="10753" max="10753" width="35.140625" style="1" customWidth="1"/>
    <col min="10754" max="10754" width="8" style="1" customWidth="1"/>
    <col min="10755" max="10756" width="6.42578125" style="1" customWidth="1"/>
    <col min="10757" max="10757" width="8.5703125" style="1" customWidth="1"/>
    <col min="10758" max="10758" width="7.5703125" style="1" customWidth="1"/>
    <col min="10759" max="10759" width="7.28515625" style="1" customWidth="1"/>
    <col min="10760" max="10760" width="18.140625" style="1" customWidth="1"/>
    <col min="10761" max="11008" width="9.140625" style="1"/>
    <col min="11009" max="11009" width="35.140625" style="1" customWidth="1"/>
    <col min="11010" max="11010" width="8" style="1" customWidth="1"/>
    <col min="11011" max="11012" width="6.42578125" style="1" customWidth="1"/>
    <col min="11013" max="11013" width="8.5703125" style="1" customWidth="1"/>
    <col min="11014" max="11014" width="7.5703125" style="1" customWidth="1"/>
    <col min="11015" max="11015" width="7.28515625" style="1" customWidth="1"/>
    <col min="11016" max="11016" width="18.140625" style="1" customWidth="1"/>
    <col min="11017" max="11264" width="9.140625" style="1"/>
    <col min="11265" max="11265" width="35.140625" style="1" customWidth="1"/>
    <col min="11266" max="11266" width="8" style="1" customWidth="1"/>
    <col min="11267" max="11268" width="6.42578125" style="1" customWidth="1"/>
    <col min="11269" max="11269" width="8.5703125" style="1" customWidth="1"/>
    <col min="11270" max="11270" width="7.5703125" style="1" customWidth="1"/>
    <col min="11271" max="11271" width="7.28515625" style="1" customWidth="1"/>
    <col min="11272" max="11272" width="18.140625" style="1" customWidth="1"/>
    <col min="11273" max="11520" width="9.140625" style="1"/>
    <col min="11521" max="11521" width="35.140625" style="1" customWidth="1"/>
    <col min="11522" max="11522" width="8" style="1" customWidth="1"/>
    <col min="11523" max="11524" width="6.42578125" style="1" customWidth="1"/>
    <col min="11525" max="11525" width="8.5703125" style="1" customWidth="1"/>
    <col min="11526" max="11526" width="7.5703125" style="1" customWidth="1"/>
    <col min="11527" max="11527" width="7.28515625" style="1" customWidth="1"/>
    <col min="11528" max="11528" width="18.140625" style="1" customWidth="1"/>
    <col min="11529" max="11776" width="9.140625" style="1"/>
    <col min="11777" max="11777" width="35.140625" style="1" customWidth="1"/>
    <col min="11778" max="11778" width="8" style="1" customWidth="1"/>
    <col min="11779" max="11780" width="6.42578125" style="1" customWidth="1"/>
    <col min="11781" max="11781" width="8.5703125" style="1" customWidth="1"/>
    <col min="11782" max="11782" width="7.5703125" style="1" customWidth="1"/>
    <col min="11783" max="11783" width="7.28515625" style="1" customWidth="1"/>
    <col min="11784" max="11784" width="18.140625" style="1" customWidth="1"/>
    <col min="11785" max="12032" width="9.140625" style="1"/>
    <col min="12033" max="12033" width="35.140625" style="1" customWidth="1"/>
    <col min="12034" max="12034" width="8" style="1" customWidth="1"/>
    <col min="12035" max="12036" width="6.42578125" style="1" customWidth="1"/>
    <col min="12037" max="12037" width="8.5703125" style="1" customWidth="1"/>
    <col min="12038" max="12038" width="7.5703125" style="1" customWidth="1"/>
    <col min="12039" max="12039" width="7.28515625" style="1" customWidth="1"/>
    <col min="12040" max="12040" width="18.140625" style="1" customWidth="1"/>
    <col min="12041" max="12288" width="9.140625" style="1"/>
    <col min="12289" max="12289" width="35.140625" style="1" customWidth="1"/>
    <col min="12290" max="12290" width="8" style="1" customWidth="1"/>
    <col min="12291" max="12292" width="6.42578125" style="1" customWidth="1"/>
    <col min="12293" max="12293" width="8.5703125" style="1" customWidth="1"/>
    <col min="12294" max="12294" width="7.5703125" style="1" customWidth="1"/>
    <col min="12295" max="12295" width="7.28515625" style="1" customWidth="1"/>
    <col min="12296" max="12296" width="18.140625" style="1" customWidth="1"/>
    <col min="12297" max="12544" width="9.140625" style="1"/>
    <col min="12545" max="12545" width="35.140625" style="1" customWidth="1"/>
    <col min="12546" max="12546" width="8" style="1" customWidth="1"/>
    <col min="12547" max="12548" width="6.42578125" style="1" customWidth="1"/>
    <col min="12549" max="12549" width="8.5703125" style="1" customWidth="1"/>
    <col min="12550" max="12550" width="7.5703125" style="1" customWidth="1"/>
    <col min="12551" max="12551" width="7.28515625" style="1" customWidth="1"/>
    <col min="12552" max="12552" width="18.140625" style="1" customWidth="1"/>
    <col min="12553" max="12800" width="9.140625" style="1"/>
    <col min="12801" max="12801" width="35.140625" style="1" customWidth="1"/>
    <col min="12802" max="12802" width="8" style="1" customWidth="1"/>
    <col min="12803" max="12804" width="6.42578125" style="1" customWidth="1"/>
    <col min="12805" max="12805" width="8.5703125" style="1" customWidth="1"/>
    <col min="12806" max="12806" width="7.5703125" style="1" customWidth="1"/>
    <col min="12807" max="12807" width="7.28515625" style="1" customWidth="1"/>
    <col min="12808" max="12808" width="18.140625" style="1" customWidth="1"/>
    <col min="12809" max="13056" width="9.140625" style="1"/>
    <col min="13057" max="13057" width="35.140625" style="1" customWidth="1"/>
    <col min="13058" max="13058" width="8" style="1" customWidth="1"/>
    <col min="13059" max="13060" width="6.42578125" style="1" customWidth="1"/>
    <col min="13061" max="13061" width="8.5703125" style="1" customWidth="1"/>
    <col min="13062" max="13062" width="7.5703125" style="1" customWidth="1"/>
    <col min="13063" max="13063" width="7.28515625" style="1" customWidth="1"/>
    <col min="13064" max="13064" width="18.140625" style="1" customWidth="1"/>
    <col min="13065" max="13312" width="9.140625" style="1"/>
    <col min="13313" max="13313" width="35.140625" style="1" customWidth="1"/>
    <col min="13314" max="13314" width="8" style="1" customWidth="1"/>
    <col min="13315" max="13316" width="6.42578125" style="1" customWidth="1"/>
    <col min="13317" max="13317" width="8.5703125" style="1" customWidth="1"/>
    <col min="13318" max="13318" width="7.5703125" style="1" customWidth="1"/>
    <col min="13319" max="13319" width="7.28515625" style="1" customWidth="1"/>
    <col min="13320" max="13320" width="18.140625" style="1" customWidth="1"/>
    <col min="13321" max="13568" width="9.140625" style="1"/>
    <col min="13569" max="13569" width="35.140625" style="1" customWidth="1"/>
    <col min="13570" max="13570" width="8" style="1" customWidth="1"/>
    <col min="13571" max="13572" width="6.42578125" style="1" customWidth="1"/>
    <col min="13573" max="13573" width="8.5703125" style="1" customWidth="1"/>
    <col min="13574" max="13574" width="7.5703125" style="1" customWidth="1"/>
    <col min="13575" max="13575" width="7.28515625" style="1" customWidth="1"/>
    <col min="13576" max="13576" width="18.140625" style="1" customWidth="1"/>
    <col min="13577" max="13824" width="9.140625" style="1"/>
    <col min="13825" max="13825" width="35.140625" style="1" customWidth="1"/>
    <col min="13826" max="13826" width="8" style="1" customWidth="1"/>
    <col min="13827" max="13828" width="6.42578125" style="1" customWidth="1"/>
    <col min="13829" max="13829" width="8.5703125" style="1" customWidth="1"/>
    <col min="13830" max="13830" width="7.5703125" style="1" customWidth="1"/>
    <col min="13831" max="13831" width="7.28515625" style="1" customWidth="1"/>
    <col min="13832" max="13832" width="18.140625" style="1" customWidth="1"/>
    <col min="13833" max="14080" width="9.140625" style="1"/>
    <col min="14081" max="14081" width="35.140625" style="1" customWidth="1"/>
    <col min="14082" max="14082" width="8" style="1" customWidth="1"/>
    <col min="14083" max="14084" width="6.42578125" style="1" customWidth="1"/>
    <col min="14085" max="14085" width="8.5703125" style="1" customWidth="1"/>
    <col min="14086" max="14086" width="7.5703125" style="1" customWidth="1"/>
    <col min="14087" max="14087" width="7.28515625" style="1" customWidth="1"/>
    <col min="14088" max="14088" width="18.140625" style="1" customWidth="1"/>
    <col min="14089" max="14336" width="9.140625" style="1"/>
    <col min="14337" max="14337" width="35.140625" style="1" customWidth="1"/>
    <col min="14338" max="14338" width="8" style="1" customWidth="1"/>
    <col min="14339" max="14340" width="6.42578125" style="1" customWidth="1"/>
    <col min="14341" max="14341" width="8.5703125" style="1" customWidth="1"/>
    <col min="14342" max="14342" width="7.5703125" style="1" customWidth="1"/>
    <col min="14343" max="14343" width="7.28515625" style="1" customWidth="1"/>
    <col min="14344" max="14344" width="18.140625" style="1" customWidth="1"/>
    <col min="14345" max="14592" width="9.140625" style="1"/>
    <col min="14593" max="14593" width="35.140625" style="1" customWidth="1"/>
    <col min="14594" max="14594" width="8" style="1" customWidth="1"/>
    <col min="14595" max="14596" width="6.42578125" style="1" customWidth="1"/>
    <col min="14597" max="14597" width="8.5703125" style="1" customWidth="1"/>
    <col min="14598" max="14598" width="7.5703125" style="1" customWidth="1"/>
    <col min="14599" max="14599" width="7.28515625" style="1" customWidth="1"/>
    <col min="14600" max="14600" width="18.140625" style="1" customWidth="1"/>
    <col min="14601" max="14848" width="9.140625" style="1"/>
    <col min="14849" max="14849" width="35.140625" style="1" customWidth="1"/>
    <col min="14850" max="14850" width="8" style="1" customWidth="1"/>
    <col min="14851" max="14852" width="6.42578125" style="1" customWidth="1"/>
    <col min="14853" max="14853" width="8.5703125" style="1" customWidth="1"/>
    <col min="14854" max="14854" width="7.5703125" style="1" customWidth="1"/>
    <col min="14855" max="14855" width="7.28515625" style="1" customWidth="1"/>
    <col min="14856" max="14856" width="18.140625" style="1" customWidth="1"/>
    <col min="14857" max="15104" width="9.140625" style="1"/>
    <col min="15105" max="15105" width="35.140625" style="1" customWidth="1"/>
    <col min="15106" max="15106" width="8" style="1" customWidth="1"/>
    <col min="15107" max="15108" width="6.42578125" style="1" customWidth="1"/>
    <col min="15109" max="15109" width="8.5703125" style="1" customWidth="1"/>
    <col min="15110" max="15110" width="7.5703125" style="1" customWidth="1"/>
    <col min="15111" max="15111" width="7.28515625" style="1" customWidth="1"/>
    <col min="15112" max="15112" width="18.140625" style="1" customWidth="1"/>
    <col min="15113" max="15360" width="9.140625" style="1"/>
    <col min="15361" max="15361" width="35.140625" style="1" customWidth="1"/>
    <col min="15362" max="15362" width="8" style="1" customWidth="1"/>
    <col min="15363" max="15364" width="6.42578125" style="1" customWidth="1"/>
    <col min="15365" max="15365" width="8.5703125" style="1" customWidth="1"/>
    <col min="15366" max="15366" width="7.5703125" style="1" customWidth="1"/>
    <col min="15367" max="15367" width="7.28515625" style="1" customWidth="1"/>
    <col min="15368" max="15368" width="18.140625" style="1" customWidth="1"/>
    <col min="15369" max="15616" width="9.140625" style="1"/>
    <col min="15617" max="15617" width="35.140625" style="1" customWidth="1"/>
    <col min="15618" max="15618" width="8" style="1" customWidth="1"/>
    <col min="15619" max="15620" width="6.42578125" style="1" customWidth="1"/>
    <col min="15621" max="15621" width="8.5703125" style="1" customWidth="1"/>
    <col min="15622" max="15622" width="7.5703125" style="1" customWidth="1"/>
    <col min="15623" max="15623" width="7.28515625" style="1" customWidth="1"/>
    <col min="15624" max="15624" width="18.140625" style="1" customWidth="1"/>
    <col min="15625" max="15872" width="9.140625" style="1"/>
    <col min="15873" max="15873" width="35.140625" style="1" customWidth="1"/>
    <col min="15874" max="15874" width="8" style="1" customWidth="1"/>
    <col min="15875" max="15876" width="6.42578125" style="1" customWidth="1"/>
    <col min="15877" max="15877" width="8.5703125" style="1" customWidth="1"/>
    <col min="15878" max="15878" width="7.5703125" style="1" customWidth="1"/>
    <col min="15879" max="15879" width="7.28515625" style="1" customWidth="1"/>
    <col min="15880" max="15880" width="18.140625" style="1" customWidth="1"/>
    <col min="15881" max="16128" width="9.140625" style="1"/>
    <col min="16129" max="16129" width="35.140625" style="1" customWidth="1"/>
    <col min="16130" max="16130" width="8" style="1" customWidth="1"/>
    <col min="16131" max="16132" width="6.42578125" style="1" customWidth="1"/>
    <col min="16133" max="16133" width="8.5703125" style="1" customWidth="1"/>
    <col min="16134" max="16134" width="7.5703125" style="1" customWidth="1"/>
    <col min="16135" max="16135" width="7.28515625" style="1" customWidth="1"/>
    <col min="16136" max="16136" width="18.140625" style="1" customWidth="1"/>
    <col min="16137" max="16384" width="9.140625" style="1"/>
  </cols>
  <sheetData>
    <row r="1" spans="1:8" x14ac:dyDescent="0.25">
      <c r="A1" s="302" t="s">
        <v>0</v>
      </c>
      <c r="B1" s="303"/>
      <c r="C1" s="303"/>
      <c r="D1" s="303"/>
      <c r="E1" s="303"/>
      <c r="F1" s="303"/>
      <c r="G1" s="303"/>
      <c r="H1" s="304"/>
    </row>
    <row r="2" spans="1:8" x14ac:dyDescent="0.25">
      <c r="A2" s="302" t="s">
        <v>1</v>
      </c>
      <c r="B2" s="303"/>
      <c r="C2" s="303"/>
      <c r="D2" s="303"/>
      <c r="E2" s="303"/>
      <c r="F2" s="303"/>
      <c r="G2" s="303"/>
      <c r="H2" s="304"/>
    </row>
    <row r="3" spans="1:8" x14ac:dyDescent="0.25">
      <c r="A3" s="305" t="s">
        <v>2</v>
      </c>
      <c r="B3" s="302" t="s">
        <v>3</v>
      </c>
      <c r="C3" s="303"/>
      <c r="D3" s="303"/>
      <c r="E3" s="303"/>
      <c r="F3" s="303"/>
      <c r="G3" s="307" t="s">
        <v>4</v>
      </c>
      <c r="H3" s="307" t="s">
        <v>5</v>
      </c>
    </row>
    <row r="4" spans="1:8" ht="26.25" customHeight="1" x14ac:dyDescent="0.25">
      <c r="A4" s="306"/>
      <c r="B4" s="2" t="s">
        <v>6</v>
      </c>
      <c r="C4" s="224" t="s">
        <v>7</v>
      </c>
      <c r="D4" s="224" t="s">
        <v>8</v>
      </c>
      <c r="E4" s="224" t="s">
        <v>9</v>
      </c>
      <c r="F4" s="224" t="s">
        <v>10</v>
      </c>
      <c r="G4" s="308"/>
      <c r="H4" s="308"/>
    </row>
    <row r="5" spans="1:8" ht="14.25" customHeight="1" x14ac:dyDescent="0.25">
      <c r="A5" s="309" t="s">
        <v>11</v>
      </c>
      <c r="B5" s="310"/>
      <c r="C5" s="311"/>
      <c r="D5" s="311"/>
      <c r="E5" s="311"/>
      <c r="F5" s="311"/>
      <c r="G5" s="310"/>
      <c r="H5" s="312"/>
    </row>
    <row r="6" spans="1:8" s="50" customFormat="1" ht="24" customHeight="1" x14ac:dyDescent="0.2">
      <c r="A6" s="47" t="s">
        <v>12</v>
      </c>
      <c r="B6" s="29" t="s">
        <v>13</v>
      </c>
      <c r="C6" s="6">
        <v>5.96</v>
      </c>
      <c r="D6" s="6">
        <v>7.25</v>
      </c>
      <c r="E6" s="6">
        <v>42.89</v>
      </c>
      <c r="F6" s="6">
        <v>261</v>
      </c>
      <c r="G6" s="28" t="s">
        <v>14</v>
      </c>
      <c r="H6" s="8" t="s">
        <v>15</v>
      </c>
    </row>
    <row r="7" spans="1:8" ht="15" customHeight="1" x14ac:dyDescent="0.25">
      <c r="A7" s="51" t="s">
        <v>16</v>
      </c>
      <c r="B7" s="39">
        <v>20</v>
      </c>
      <c r="C7" s="52">
        <v>4.6399999999999997</v>
      </c>
      <c r="D7" s="52">
        <v>5.9</v>
      </c>
      <c r="E7" s="52">
        <v>0</v>
      </c>
      <c r="F7" s="52">
        <v>72</v>
      </c>
      <c r="G7" s="230" t="s">
        <v>17</v>
      </c>
      <c r="H7" s="51" t="s">
        <v>18</v>
      </c>
    </row>
    <row r="8" spans="1:8" ht="15" customHeight="1" x14ac:dyDescent="0.25">
      <c r="A8" s="178" t="s">
        <v>19</v>
      </c>
      <c r="B8" s="243">
        <v>60</v>
      </c>
      <c r="C8" s="6">
        <f>2.1*2</f>
        <v>4.2</v>
      </c>
      <c r="D8" s="6">
        <f>1.68*2</f>
        <v>3.36</v>
      </c>
      <c r="E8" s="6">
        <f>9.06*2</f>
        <v>18.12</v>
      </c>
      <c r="F8" s="6">
        <f>61.44*2</f>
        <v>122.88</v>
      </c>
      <c r="G8" s="10" t="s">
        <v>20</v>
      </c>
      <c r="H8" s="4" t="s">
        <v>21</v>
      </c>
    </row>
    <row r="9" spans="1:8" ht="15" customHeight="1" x14ac:dyDescent="0.25">
      <c r="A9" s="8" t="s">
        <v>22</v>
      </c>
      <c r="B9" s="12" t="s">
        <v>23</v>
      </c>
      <c r="C9" s="57">
        <v>7.0000000000000007E-2</v>
      </c>
      <c r="D9" s="57">
        <v>0.02</v>
      </c>
      <c r="E9" s="57">
        <v>15</v>
      </c>
      <c r="F9" s="57">
        <v>60</v>
      </c>
      <c r="G9" s="12">
        <v>685</v>
      </c>
      <c r="H9" s="34" t="s">
        <v>24</v>
      </c>
    </row>
    <row r="10" spans="1:8" x14ac:dyDescent="0.25">
      <c r="A10" s="16" t="s">
        <v>25</v>
      </c>
      <c r="B10" s="244"/>
      <c r="C10" s="26">
        <f>SUM(C6:C9)</f>
        <v>14.870000000000001</v>
      </c>
      <c r="D10" s="26">
        <f t="shared" ref="D10:F10" si="0">SUM(D6:D9)</f>
        <v>16.53</v>
      </c>
      <c r="E10" s="26">
        <f t="shared" si="0"/>
        <v>76.010000000000005</v>
      </c>
      <c r="F10" s="26">
        <f t="shared" si="0"/>
        <v>515.88</v>
      </c>
      <c r="G10" s="244"/>
      <c r="H10" s="4"/>
    </row>
    <row r="11" spans="1:8" x14ac:dyDescent="0.25">
      <c r="A11" s="302" t="s">
        <v>26</v>
      </c>
      <c r="B11" s="303"/>
      <c r="C11" s="303"/>
      <c r="D11" s="303"/>
      <c r="E11" s="303"/>
      <c r="F11" s="303"/>
      <c r="G11" s="303"/>
      <c r="H11" s="304"/>
    </row>
    <row r="12" spans="1:8" s="256" customFormat="1" ht="15" customHeight="1" x14ac:dyDescent="0.25">
      <c r="A12" s="252" t="s">
        <v>241</v>
      </c>
      <c r="B12" s="253">
        <v>200</v>
      </c>
      <c r="C12" s="254">
        <v>4.4000000000000004</v>
      </c>
      <c r="D12" s="254">
        <v>4.2</v>
      </c>
      <c r="E12" s="254">
        <v>13.2</v>
      </c>
      <c r="F12" s="254">
        <v>118.6</v>
      </c>
      <c r="G12" s="255" t="s">
        <v>242</v>
      </c>
      <c r="H12" s="252" t="s">
        <v>243</v>
      </c>
    </row>
    <row r="13" spans="1:8" ht="22.5" customHeight="1" x14ac:dyDescent="0.25">
      <c r="A13" s="4" t="s">
        <v>31</v>
      </c>
      <c r="B13" s="15">
        <v>90</v>
      </c>
      <c r="C13" s="57">
        <v>10.8</v>
      </c>
      <c r="D13" s="57">
        <v>19.8</v>
      </c>
      <c r="E13" s="57">
        <v>0</v>
      </c>
      <c r="F13" s="57">
        <v>221.4</v>
      </c>
      <c r="G13" s="15" t="s">
        <v>32</v>
      </c>
      <c r="H13" s="8" t="s">
        <v>33</v>
      </c>
    </row>
    <row r="14" spans="1:8" x14ac:dyDescent="0.25">
      <c r="A14" s="4" t="s">
        <v>34</v>
      </c>
      <c r="B14" s="126">
        <v>150</v>
      </c>
      <c r="C14" s="225">
        <v>5.52</v>
      </c>
      <c r="D14" s="225">
        <v>4.51</v>
      </c>
      <c r="E14" s="225">
        <v>26.45</v>
      </c>
      <c r="F14" s="225">
        <v>168.45</v>
      </c>
      <c r="G14" s="10" t="s">
        <v>35</v>
      </c>
      <c r="H14" s="4" t="s">
        <v>36</v>
      </c>
    </row>
    <row r="15" spans="1:8" ht="14.25" customHeight="1" x14ac:dyDescent="0.25">
      <c r="A15" s="43" t="s">
        <v>37</v>
      </c>
      <c r="B15" s="243">
        <v>20</v>
      </c>
      <c r="C15" s="6">
        <v>0.16</v>
      </c>
      <c r="D15" s="6">
        <v>0.02</v>
      </c>
      <c r="E15" s="6">
        <v>0.34</v>
      </c>
      <c r="F15" s="6">
        <v>2</v>
      </c>
      <c r="G15" s="231">
        <v>70</v>
      </c>
      <c r="H15" s="8" t="s">
        <v>38</v>
      </c>
    </row>
    <row r="16" spans="1:8" ht="12" customHeight="1" x14ac:dyDescent="0.25">
      <c r="A16" s="4" t="s">
        <v>39</v>
      </c>
      <c r="B16" s="12">
        <v>200</v>
      </c>
      <c r="C16" s="226">
        <v>0.15</v>
      </c>
      <c r="D16" s="226">
        <v>0.06</v>
      </c>
      <c r="E16" s="226">
        <v>20.65</v>
      </c>
      <c r="F16" s="226">
        <v>82.9</v>
      </c>
      <c r="G16" s="243" t="s">
        <v>40</v>
      </c>
      <c r="H16" s="8" t="s">
        <v>41</v>
      </c>
    </row>
    <row r="17" spans="1:13" ht="12.6" customHeight="1" x14ac:dyDescent="0.25">
      <c r="A17" s="14" t="s">
        <v>42</v>
      </c>
      <c r="B17" s="243">
        <v>40</v>
      </c>
      <c r="C17" s="53">
        <v>2.6</v>
      </c>
      <c r="D17" s="53">
        <v>0.4</v>
      </c>
      <c r="E17" s="53">
        <v>17.2</v>
      </c>
      <c r="F17" s="53">
        <v>85</v>
      </c>
      <c r="G17" s="243" t="s">
        <v>43</v>
      </c>
      <c r="H17" s="4" t="s">
        <v>44</v>
      </c>
    </row>
    <row r="18" spans="1:13" x14ac:dyDescent="0.25">
      <c r="A18" s="14" t="s">
        <v>45</v>
      </c>
      <c r="B18" s="15">
        <v>40</v>
      </c>
      <c r="C18" s="53">
        <v>3.2</v>
      </c>
      <c r="D18" s="53">
        <v>0.4</v>
      </c>
      <c r="E18" s="53">
        <v>20.399999999999999</v>
      </c>
      <c r="F18" s="53">
        <v>100</v>
      </c>
      <c r="G18" s="15" t="s">
        <v>43</v>
      </c>
      <c r="H18" s="8" t="s">
        <v>46</v>
      </c>
    </row>
    <row r="19" spans="1:13" s="20" customFormat="1" x14ac:dyDescent="0.25">
      <c r="A19" s="16" t="s">
        <v>25</v>
      </c>
      <c r="B19" s="244"/>
      <c r="C19" s="26">
        <f>SUM(C12:C18)</f>
        <v>26.83</v>
      </c>
      <c r="D19" s="26">
        <f>SUM(D12:D18)</f>
        <v>29.389999999999993</v>
      </c>
      <c r="E19" s="26">
        <f>SUM(E12:E18)</f>
        <v>98.240000000000009</v>
      </c>
      <c r="F19" s="26">
        <f>SUM(F12:F18)</f>
        <v>778.35</v>
      </c>
      <c r="G19" s="244"/>
      <c r="H19" s="19"/>
    </row>
    <row r="20" spans="1:13" s="20" customFormat="1" x14ac:dyDescent="0.25">
      <c r="A20" s="16" t="s">
        <v>47</v>
      </c>
      <c r="B20" s="244"/>
      <c r="C20" s="26">
        <f>C19+C10</f>
        <v>41.7</v>
      </c>
      <c r="D20" s="26">
        <f>D19+D10</f>
        <v>45.919999999999995</v>
      </c>
      <c r="E20" s="26">
        <f>E19+E10</f>
        <v>174.25</v>
      </c>
      <c r="F20" s="26">
        <f>F19+F10</f>
        <v>1294.23</v>
      </c>
      <c r="G20" s="244"/>
      <c r="H20" s="19"/>
    </row>
    <row r="21" spans="1:13" x14ac:dyDescent="0.25">
      <c r="A21" s="302" t="s">
        <v>48</v>
      </c>
      <c r="B21" s="303"/>
      <c r="C21" s="303"/>
      <c r="D21" s="303"/>
      <c r="E21" s="303"/>
      <c r="F21" s="303"/>
      <c r="G21" s="303"/>
      <c r="H21" s="304"/>
      <c r="M21" s="21"/>
    </row>
    <row r="22" spans="1:13" x14ac:dyDescent="0.25">
      <c r="A22" s="305" t="s">
        <v>2</v>
      </c>
      <c r="B22" s="302" t="s">
        <v>3</v>
      </c>
      <c r="C22" s="303"/>
      <c r="D22" s="303"/>
      <c r="E22" s="303"/>
      <c r="F22" s="303"/>
      <c r="G22" s="307" t="s">
        <v>4</v>
      </c>
      <c r="H22" s="307" t="s">
        <v>5</v>
      </c>
    </row>
    <row r="23" spans="1:13" ht="22.5" customHeight="1" x14ac:dyDescent="0.25">
      <c r="A23" s="306"/>
      <c r="B23" s="2" t="s">
        <v>6</v>
      </c>
      <c r="C23" s="224" t="s">
        <v>7</v>
      </c>
      <c r="D23" s="224" t="s">
        <v>8</v>
      </c>
      <c r="E23" s="224" t="s">
        <v>9</v>
      </c>
      <c r="F23" s="224" t="s">
        <v>10</v>
      </c>
      <c r="G23" s="308"/>
      <c r="H23" s="308"/>
    </row>
    <row r="24" spans="1:13" ht="12.75" customHeight="1" x14ac:dyDescent="0.25">
      <c r="A24" s="309" t="s">
        <v>11</v>
      </c>
      <c r="B24" s="310"/>
      <c r="C24" s="310"/>
      <c r="D24" s="310"/>
      <c r="E24" s="310"/>
      <c r="F24" s="310"/>
      <c r="G24" s="310"/>
      <c r="H24" s="312"/>
    </row>
    <row r="25" spans="1:13" ht="12.75" customHeight="1" x14ac:dyDescent="0.25">
      <c r="A25" s="8" t="s">
        <v>49</v>
      </c>
      <c r="B25" s="29">
        <v>90</v>
      </c>
      <c r="C25" s="6">
        <v>11.5</v>
      </c>
      <c r="D25" s="6">
        <v>11.8</v>
      </c>
      <c r="E25" s="6">
        <v>12.3</v>
      </c>
      <c r="F25" s="6">
        <v>201.4</v>
      </c>
      <c r="G25" s="46" t="s">
        <v>50</v>
      </c>
      <c r="H25" s="4" t="s">
        <v>51</v>
      </c>
    </row>
    <row r="26" spans="1:13" ht="12" customHeight="1" x14ac:dyDescent="0.25">
      <c r="A26" s="14" t="s">
        <v>52</v>
      </c>
      <c r="B26" s="29">
        <v>150</v>
      </c>
      <c r="C26" s="6">
        <v>2.86</v>
      </c>
      <c r="D26" s="6">
        <v>4.32</v>
      </c>
      <c r="E26" s="6">
        <v>23.02</v>
      </c>
      <c r="F26" s="6">
        <v>142.4</v>
      </c>
      <c r="G26" s="243">
        <v>310</v>
      </c>
      <c r="H26" s="8" t="s">
        <v>53</v>
      </c>
    </row>
    <row r="27" spans="1:13" ht="15" customHeight="1" x14ac:dyDescent="0.25">
      <c r="A27" s="23" t="s">
        <v>54</v>
      </c>
      <c r="B27" s="243" t="s">
        <v>55</v>
      </c>
      <c r="C27" s="53">
        <v>0.13</v>
      </c>
      <c r="D27" s="53">
        <v>0.02</v>
      </c>
      <c r="E27" s="53">
        <v>15.2</v>
      </c>
      <c r="F27" s="53">
        <v>62</v>
      </c>
      <c r="G27" s="12">
        <v>686</v>
      </c>
      <c r="H27" s="47" t="s">
        <v>56</v>
      </c>
    </row>
    <row r="28" spans="1:13" x14ac:dyDescent="0.25">
      <c r="A28" s="14" t="s">
        <v>45</v>
      </c>
      <c r="B28" s="15">
        <v>40</v>
      </c>
      <c r="C28" s="53">
        <f>1.6*2</f>
        <v>3.2</v>
      </c>
      <c r="D28" s="53">
        <f>0.2*2</f>
        <v>0.4</v>
      </c>
      <c r="E28" s="53">
        <f>10.2*2</f>
        <v>20.399999999999999</v>
      </c>
      <c r="F28" s="53">
        <v>100</v>
      </c>
      <c r="G28" s="15" t="s">
        <v>43</v>
      </c>
      <c r="H28" s="8" t="s">
        <v>46</v>
      </c>
    </row>
    <row r="29" spans="1:13" s="20" customFormat="1" x14ac:dyDescent="0.25">
      <c r="A29" s="16" t="s">
        <v>25</v>
      </c>
      <c r="B29" s="244"/>
      <c r="C29" s="26">
        <f>SUM(C25:C28)</f>
        <v>17.690000000000001</v>
      </c>
      <c r="D29" s="26">
        <f>SUM(D25:D28)</f>
        <v>16.54</v>
      </c>
      <c r="E29" s="26">
        <f>SUM(E25:E28)</f>
        <v>70.919999999999987</v>
      </c>
      <c r="F29" s="26">
        <f>SUM(F25:F28)</f>
        <v>505.8</v>
      </c>
      <c r="G29" s="244"/>
      <c r="H29" s="19"/>
    </row>
    <row r="30" spans="1:13" ht="10.9" customHeight="1" x14ac:dyDescent="0.25">
      <c r="A30" s="302" t="s">
        <v>26</v>
      </c>
      <c r="B30" s="303"/>
      <c r="C30" s="303"/>
      <c r="D30" s="303"/>
      <c r="E30" s="303"/>
      <c r="F30" s="303"/>
      <c r="G30" s="303"/>
      <c r="H30" s="304"/>
    </row>
    <row r="31" spans="1:13" ht="13.5" customHeight="1" x14ac:dyDescent="0.25">
      <c r="A31" s="4" t="s">
        <v>57</v>
      </c>
      <c r="B31" s="36" t="s">
        <v>58</v>
      </c>
      <c r="C31" s="42">
        <v>1.71</v>
      </c>
      <c r="D31" s="42">
        <v>5.19</v>
      </c>
      <c r="E31" s="42">
        <v>6.89</v>
      </c>
      <c r="F31" s="42">
        <v>81.27</v>
      </c>
      <c r="G31" s="243" t="s">
        <v>59</v>
      </c>
      <c r="H31" s="8" t="s">
        <v>60</v>
      </c>
    </row>
    <row r="32" spans="1:13" ht="11.25" customHeight="1" x14ac:dyDescent="0.25">
      <c r="A32" s="27" t="s">
        <v>61</v>
      </c>
      <c r="B32" s="5">
        <v>90</v>
      </c>
      <c r="C32" s="6">
        <v>15.4</v>
      </c>
      <c r="D32" s="6">
        <v>12.5</v>
      </c>
      <c r="E32" s="6">
        <v>8.9</v>
      </c>
      <c r="F32" s="6">
        <v>209.9</v>
      </c>
      <c r="G32" s="28" t="s">
        <v>62</v>
      </c>
      <c r="H32" s="8" t="s">
        <v>63</v>
      </c>
    </row>
    <row r="33" spans="1:8" ht="12" customHeight="1" x14ac:dyDescent="0.25">
      <c r="A33" s="14" t="s">
        <v>64</v>
      </c>
      <c r="B33" s="29">
        <v>150</v>
      </c>
      <c r="C33" s="226">
        <v>8.6</v>
      </c>
      <c r="D33" s="226">
        <v>6.09</v>
      </c>
      <c r="E33" s="226">
        <v>38.64</v>
      </c>
      <c r="F33" s="226">
        <v>243.75</v>
      </c>
      <c r="G33" s="12" t="s">
        <v>65</v>
      </c>
      <c r="H33" s="30" t="s">
        <v>66</v>
      </c>
    </row>
    <row r="34" spans="1:8" ht="12.75" customHeight="1" x14ac:dyDescent="0.25">
      <c r="A34" s="14" t="s">
        <v>67</v>
      </c>
      <c r="B34" s="22">
        <v>200</v>
      </c>
      <c r="C34" s="226">
        <v>0.14000000000000001</v>
      </c>
      <c r="D34" s="226">
        <v>0.11</v>
      </c>
      <c r="E34" s="226">
        <v>21.52</v>
      </c>
      <c r="F34" s="226">
        <v>87.59</v>
      </c>
      <c r="G34" s="15" t="s">
        <v>68</v>
      </c>
      <c r="H34" s="23" t="s">
        <v>69</v>
      </c>
    </row>
    <row r="35" spans="1:8" ht="12.75" customHeight="1" x14ac:dyDescent="0.25">
      <c r="A35" s="14" t="s">
        <v>42</v>
      </c>
      <c r="B35" s="243">
        <v>40</v>
      </c>
      <c r="C35" s="53">
        <v>2.6</v>
      </c>
      <c r="D35" s="53">
        <v>0.4</v>
      </c>
      <c r="E35" s="53">
        <v>17.2</v>
      </c>
      <c r="F35" s="53">
        <v>85</v>
      </c>
      <c r="G35" s="243" t="s">
        <v>43</v>
      </c>
      <c r="H35" s="4" t="s">
        <v>44</v>
      </c>
    </row>
    <row r="36" spans="1:8" x14ac:dyDescent="0.25">
      <c r="A36" s="14" t="s">
        <v>45</v>
      </c>
      <c r="B36" s="15">
        <v>40</v>
      </c>
      <c r="C36" s="53">
        <v>3.2</v>
      </c>
      <c r="D36" s="53">
        <v>0.4</v>
      </c>
      <c r="E36" s="53">
        <v>20.399999999999999</v>
      </c>
      <c r="F36" s="53">
        <v>100</v>
      </c>
      <c r="G36" s="15" t="s">
        <v>43</v>
      </c>
      <c r="H36" s="8" t="s">
        <v>46</v>
      </c>
    </row>
    <row r="37" spans="1:8" s="20" customFormat="1" x14ac:dyDescent="0.25">
      <c r="A37" s="16" t="s">
        <v>25</v>
      </c>
      <c r="B37" s="244"/>
      <c r="C37" s="26">
        <f>SUM(C31:C36)</f>
        <v>31.650000000000002</v>
      </c>
      <c r="D37" s="26">
        <f>SUM(D31:D36)</f>
        <v>24.689999999999998</v>
      </c>
      <c r="E37" s="26">
        <f>SUM(E31:E36)</f>
        <v>113.55000000000001</v>
      </c>
      <c r="F37" s="26">
        <f>SUM(F31:F36)</f>
        <v>807.5100000000001</v>
      </c>
      <c r="G37" s="244"/>
      <c r="H37" s="19"/>
    </row>
    <row r="38" spans="1:8" s="20" customFormat="1" x14ac:dyDescent="0.25">
      <c r="A38" s="16" t="s">
        <v>47</v>
      </c>
      <c r="B38" s="244"/>
      <c r="C38" s="26">
        <f>C37+C29</f>
        <v>49.34</v>
      </c>
      <c r="D38" s="26">
        <f>D37+D29</f>
        <v>41.23</v>
      </c>
      <c r="E38" s="26">
        <f>E37+E29</f>
        <v>184.47</v>
      </c>
      <c r="F38" s="26">
        <f>F37+F29</f>
        <v>1313.3100000000002</v>
      </c>
      <c r="G38" s="244"/>
      <c r="H38" s="19"/>
    </row>
    <row r="39" spans="1:8" x14ac:dyDescent="0.25">
      <c r="A39" s="302" t="s">
        <v>70</v>
      </c>
      <c r="B39" s="303"/>
      <c r="C39" s="303"/>
      <c r="D39" s="303"/>
      <c r="E39" s="303"/>
      <c r="F39" s="303"/>
      <c r="G39" s="303"/>
      <c r="H39" s="304"/>
    </row>
    <row r="40" spans="1:8" x14ac:dyDescent="0.25">
      <c r="A40" s="305" t="s">
        <v>2</v>
      </c>
      <c r="B40" s="302" t="s">
        <v>3</v>
      </c>
      <c r="C40" s="303"/>
      <c r="D40" s="303"/>
      <c r="E40" s="303"/>
      <c r="F40" s="303"/>
      <c r="G40" s="307" t="s">
        <v>4</v>
      </c>
      <c r="H40" s="307" t="s">
        <v>5</v>
      </c>
    </row>
    <row r="41" spans="1:8" ht="24" customHeight="1" x14ac:dyDescent="0.25">
      <c r="A41" s="306"/>
      <c r="B41" s="2" t="s">
        <v>6</v>
      </c>
      <c r="C41" s="224" t="s">
        <v>7</v>
      </c>
      <c r="D41" s="224" t="s">
        <v>8</v>
      </c>
      <c r="E41" s="224" t="s">
        <v>9</v>
      </c>
      <c r="F41" s="224" t="s">
        <v>10</v>
      </c>
      <c r="G41" s="308"/>
      <c r="H41" s="308"/>
    </row>
    <row r="42" spans="1:8" ht="12" customHeight="1" x14ac:dyDescent="0.25">
      <c r="A42" s="309" t="s">
        <v>11</v>
      </c>
      <c r="B42" s="310"/>
      <c r="C42" s="310"/>
      <c r="D42" s="310"/>
      <c r="E42" s="310"/>
      <c r="F42" s="310"/>
      <c r="G42" s="310"/>
      <c r="H42" s="312"/>
    </row>
    <row r="43" spans="1:8" ht="12.75" customHeight="1" x14ac:dyDescent="0.25">
      <c r="A43" s="4" t="s">
        <v>71</v>
      </c>
      <c r="B43" s="29">
        <v>200</v>
      </c>
      <c r="C43" s="42">
        <v>13.53</v>
      </c>
      <c r="D43" s="42">
        <v>15.92</v>
      </c>
      <c r="E43" s="42">
        <v>34.11</v>
      </c>
      <c r="F43" s="42">
        <v>334.4</v>
      </c>
      <c r="G43" s="46" t="s">
        <v>72</v>
      </c>
      <c r="H43" s="51" t="s">
        <v>73</v>
      </c>
    </row>
    <row r="44" spans="1:8" x14ac:dyDescent="0.2">
      <c r="A44" s="14" t="s">
        <v>74</v>
      </c>
      <c r="B44" s="5">
        <v>80</v>
      </c>
      <c r="C44" s="243">
        <v>5.82</v>
      </c>
      <c r="D44" s="243">
        <v>10.02</v>
      </c>
      <c r="E44" s="243">
        <v>35.130000000000003</v>
      </c>
      <c r="F44" s="243">
        <v>254.4</v>
      </c>
      <c r="G44" s="243">
        <v>424</v>
      </c>
      <c r="H44" s="11" t="s">
        <v>75</v>
      </c>
    </row>
    <row r="45" spans="1:8" ht="15" customHeight="1" x14ac:dyDescent="0.25">
      <c r="A45" s="23" t="s">
        <v>54</v>
      </c>
      <c r="B45" s="243" t="s">
        <v>55</v>
      </c>
      <c r="C45" s="53">
        <v>0.13</v>
      </c>
      <c r="D45" s="53">
        <v>0.02</v>
      </c>
      <c r="E45" s="53">
        <v>15.2</v>
      </c>
      <c r="F45" s="53">
        <v>62</v>
      </c>
      <c r="G45" s="12">
        <v>686</v>
      </c>
      <c r="H45" s="47" t="s">
        <v>56</v>
      </c>
    </row>
    <row r="46" spans="1:8" x14ac:dyDescent="0.25">
      <c r="A46" s="16" t="s">
        <v>25</v>
      </c>
      <c r="B46" s="244"/>
      <c r="C46" s="26">
        <f>SUM(C43:C45)</f>
        <v>19.48</v>
      </c>
      <c r="D46" s="26">
        <f>SUM(D43:D45)</f>
        <v>25.959999999999997</v>
      </c>
      <c r="E46" s="26">
        <f>SUM(E43:E45)</f>
        <v>84.440000000000012</v>
      </c>
      <c r="F46" s="26">
        <f>SUM(F43:F45)</f>
        <v>650.79999999999995</v>
      </c>
      <c r="G46" s="244"/>
      <c r="H46" s="4"/>
    </row>
    <row r="47" spans="1:8" ht="11.25" customHeight="1" x14ac:dyDescent="0.25">
      <c r="A47" s="302" t="s">
        <v>26</v>
      </c>
      <c r="B47" s="303"/>
      <c r="C47" s="303"/>
      <c r="D47" s="303"/>
      <c r="E47" s="303"/>
      <c r="F47" s="303"/>
      <c r="G47" s="303"/>
      <c r="H47" s="304"/>
    </row>
    <row r="48" spans="1:8" s="256" customFormat="1" ht="24.75" customHeight="1" x14ac:dyDescent="0.25">
      <c r="A48" s="252" t="s">
        <v>110</v>
      </c>
      <c r="B48" s="257" t="s">
        <v>28</v>
      </c>
      <c r="C48" s="254">
        <v>1.44</v>
      </c>
      <c r="D48" s="254">
        <v>5.34</v>
      </c>
      <c r="E48" s="254">
        <v>9.3800000000000008</v>
      </c>
      <c r="F48" s="254">
        <v>91.98</v>
      </c>
      <c r="G48" s="258" t="s">
        <v>111</v>
      </c>
      <c r="H48" s="259" t="s">
        <v>112</v>
      </c>
    </row>
    <row r="49" spans="1:8" x14ac:dyDescent="0.25">
      <c r="A49" s="34" t="s">
        <v>79</v>
      </c>
      <c r="B49" s="15">
        <v>90</v>
      </c>
      <c r="C49" s="6">
        <v>14.7</v>
      </c>
      <c r="D49" s="6">
        <f>12.3*0.9</f>
        <v>11.07</v>
      </c>
      <c r="E49" s="6">
        <v>12.95</v>
      </c>
      <c r="F49" s="6">
        <f>242.41*0.9</f>
        <v>218.16900000000001</v>
      </c>
      <c r="G49" s="243" t="s">
        <v>80</v>
      </c>
      <c r="H49" s="8" t="s">
        <v>81</v>
      </c>
    </row>
    <row r="50" spans="1:8" ht="11.25" customHeight="1" x14ac:dyDescent="0.25">
      <c r="A50" s="8" t="s">
        <v>82</v>
      </c>
      <c r="B50" s="5">
        <v>150</v>
      </c>
      <c r="C50" s="226">
        <v>3.65</v>
      </c>
      <c r="D50" s="226">
        <v>5.37</v>
      </c>
      <c r="E50" s="226">
        <v>36.68</v>
      </c>
      <c r="F50" s="226">
        <v>209.7</v>
      </c>
      <c r="G50" s="35" t="s">
        <v>83</v>
      </c>
      <c r="H50" s="23" t="s">
        <v>84</v>
      </c>
    </row>
    <row r="51" spans="1:8" x14ac:dyDescent="0.25">
      <c r="A51" s="43" t="s">
        <v>37</v>
      </c>
      <c r="B51" s="243">
        <v>20</v>
      </c>
      <c r="C51" s="6">
        <v>0.16</v>
      </c>
      <c r="D51" s="6">
        <v>0.02</v>
      </c>
      <c r="E51" s="6">
        <v>0.34</v>
      </c>
      <c r="F51" s="6">
        <v>2</v>
      </c>
      <c r="G51" s="231">
        <v>70</v>
      </c>
      <c r="H51" s="8" t="s">
        <v>38</v>
      </c>
    </row>
    <row r="52" spans="1:8" ht="13.5" customHeight="1" x14ac:dyDescent="0.25">
      <c r="A52" s="27" t="s">
        <v>85</v>
      </c>
      <c r="B52" s="10">
        <v>200</v>
      </c>
      <c r="C52" s="227">
        <v>0.76</v>
      </c>
      <c r="D52" s="227">
        <v>0.04</v>
      </c>
      <c r="E52" s="227">
        <v>20.22</v>
      </c>
      <c r="F52" s="227">
        <v>85.51</v>
      </c>
      <c r="G52" s="243" t="s">
        <v>86</v>
      </c>
      <c r="H52" s="8" t="s">
        <v>87</v>
      </c>
    </row>
    <row r="53" spans="1:8" ht="11.25" customHeight="1" x14ac:dyDescent="0.25">
      <c r="A53" s="14" t="s">
        <v>42</v>
      </c>
      <c r="B53" s="243">
        <v>40</v>
      </c>
      <c r="C53" s="53">
        <v>2.6</v>
      </c>
      <c r="D53" s="53">
        <v>0.4</v>
      </c>
      <c r="E53" s="53">
        <v>17.2</v>
      </c>
      <c r="F53" s="53">
        <v>85</v>
      </c>
      <c r="G53" s="243" t="s">
        <v>43</v>
      </c>
      <c r="H53" s="4" t="s">
        <v>44</v>
      </c>
    </row>
    <row r="54" spans="1:8" x14ac:dyDescent="0.25">
      <c r="A54" s="14" t="s">
        <v>45</v>
      </c>
      <c r="B54" s="15">
        <v>40</v>
      </c>
      <c r="C54" s="53">
        <v>3.2</v>
      </c>
      <c r="D54" s="53">
        <v>0.4</v>
      </c>
      <c r="E54" s="53">
        <v>20.399999999999999</v>
      </c>
      <c r="F54" s="53">
        <v>100</v>
      </c>
      <c r="G54" s="15" t="s">
        <v>43</v>
      </c>
      <c r="H54" s="8" t="s">
        <v>46</v>
      </c>
    </row>
    <row r="55" spans="1:8" s="20" customFormat="1" x14ac:dyDescent="0.25">
      <c r="A55" s="16" t="s">
        <v>25</v>
      </c>
      <c r="B55" s="244"/>
      <c r="C55" s="26">
        <f>SUM(C48:C54)</f>
        <v>26.51</v>
      </c>
      <c r="D55" s="26">
        <f>SUM(D48:D54)</f>
        <v>22.639999999999997</v>
      </c>
      <c r="E55" s="26">
        <f>SUM(E48:E54)</f>
        <v>117.16999999999999</v>
      </c>
      <c r="F55" s="26">
        <f>SUM(F48:F54)</f>
        <v>792.35899999999992</v>
      </c>
      <c r="G55" s="33"/>
      <c r="H55" s="19"/>
    </row>
    <row r="56" spans="1:8" s="20" customFormat="1" x14ac:dyDescent="0.25">
      <c r="A56" s="16" t="s">
        <v>47</v>
      </c>
      <c r="B56" s="244"/>
      <c r="C56" s="26">
        <f>C55+C46</f>
        <v>45.99</v>
      </c>
      <c r="D56" s="26">
        <f>D55+D46</f>
        <v>48.599999999999994</v>
      </c>
      <c r="E56" s="26">
        <f>E55+E46</f>
        <v>201.61</v>
      </c>
      <c r="F56" s="26">
        <f>F55+F46</f>
        <v>1443.1589999999999</v>
      </c>
      <c r="G56" s="244"/>
      <c r="H56" s="19"/>
    </row>
    <row r="57" spans="1:8" x14ac:dyDescent="0.25">
      <c r="A57" s="302" t="s">
        <v>88</v>
      </c>
      <c r="B57" s="303"/>
      <c r="C57" s="303"/>
      <c r="D57" s="303"/>
      <c r="E57" s="303"/>
      <c r="F57" s="303"/>
      <c r="G57" s="303"/>
      <c r="H57" s="304"/>
    </row>
    <row r="58" spans="1:8" x14ac:dyDescent="0.25">
      <c r="A58" s="305" t="s">
        <v>2</v>
      </c>
      <c r="B58" s="302" t="s">
        <v>3</v>
      </c>
      <c r="C58" s="303"/>
      <c r="D58" s="303"/>
      <c r="E58" s="303"/>
      <c r="F58" s="303"/>
      <c r="G58" s="307" t="s">
        <v>4</v>
      </c>
      <c r="H58" s="307" t="s">
        <v>5</v>
      </c>
    </row>
    <row r="59" spans="1:8" ht="21" customHeight="1" x14ac:dyDescent="0.25">
      <c r="A59" s="306"/>
      <c r="B59" s="2" t="s">
        <v>6</v>
      </c>
      <c r="C59" s="224" t="s">
        <v>7</v>
      </c>
      <c r="D59" s="224" t="s">
        <v>8</v>
      </c>
      <c r="E59" s="224" t="s">
        <v>9</v>
      </c>
      <c r="F59" s="224" t="s">
        <v>10</v>
      </c>
      <c r="G59" s="308"/>
      <c r="H59" s="308"/>
    </row>
    <row r="60" spans="1:8" ht="12" customHeight="1" x14ac:dyDescent="0.25">
      <c r="A60" s="309" t="s">
        <v>11</v>
      </c>
      <c r="B60" s="310"/>
      <c r="C60" s="311"/>
      <c r="D60" s="311"/>
      <c r="E60" s="311"/>
      <c r="F60" s="311"/>
      <c r="G60" s="310"/>
      <c r="H60" s="312"/>
    </row>
    <row r="61" spans="1:8" ht="14.25" customHeight="1" x14ac:dyDescent="0.25">
      <c r="A61" s="4" t="s">
        <v>89</v>
      </c>
      <c r="B61" s="5">
        <v>120</v>
      </c>
      <c r="C61" s="6">
        <v>16.47</v>
      </c>
      <c r="D61" s="6">
        <v>6.98</v>
      </c>
      <c r="E61" s="6">
        <v>25.12</v>
      </c>
      <c r="F61" s="6">
        <v>233.1</v>
      </c>
      <c r="G61" s="10" t="s">
        <v>90</v>
      </c>
      <c r="H61" s="4" t="s">
        <v>91</v>
      </c>
    </row>
    <row r="62" spans="1:8" x14ac:dyDescent="0.25">
      <c r="A62" s="4" t="s">
        <v>92</v>
      </c>
      <c r="B62" s="15">
        <v>30</v>
      </c>
      <c r="C62" s="57">
        <v>2.16</v>
      </c>
      <c r="D62" s="57">
        <v>2.5499999999999998</v>
      </c>
      <c r="E62" s="57">
        <v>16.649999999999999</v>
      </c>
      <c r="F62" s="57">
        <v>98.4</v>
      </c>
      <c r="G62" s="15" t="s">
        <v>93</v>
      </c>
      <c r="H62" s="4" t="s">
        <v>94</v>
      </c>
    </row>
    <row r="63" spans="1:8" ht="15" customHeight="1" x14ac:dyDescent="0.25">
      <c r="A63" s="8" t="s">
        <v>22</v>
      </c>
      <c r="B63" s="12" t="s">
        <v>23</v>
      </c>
      <c r="C63" s="57">
        <v>7.0000000000000007E-2</v>
      </c>
      <c r="D63" s="57">
        <v>0.02</v>
      </c>
      <c r="E63" s="57">
        <v>15</v>
      </c>
      <c r="F63" s="57">
        <v>60</v>
      </c>
      <c r="G63" s="12">
        <v>685</v>
      </c>
      <c r="H63" s="34" t="s">
        <v>24</v>
      </c>
    </row>
    <row r="64" spans="1:8" ht="13.5" customHeight="1" x14ac:dyDescent="0.25">
      <c r="A64" s="4" t="s">
        <v>95</v>
      </c>
      <c r="B64" s="5">
        <v>200</v>
      </c>
      <c r="C64" s="226">
        <v>0.8</v>
      </c>
      <c r="D64" s="226">
        <v>0.8</v>
      </c>
      <c r="E64" s="226">
        <v>19.600000000000001</v>
      </c>
      <c r="F64" s="226">
        <v>94</v>
      </c>
      <c r="G64" s="10">
        <v>338</v>
      </c>
      <c r="H64" s="4" t="s">
        <v>96</v>
      </c>
    </row>
    <row r="65" spans="1:8" s="20" customFormat="1" x14ac:dyDescent="0.25">
      <c r="A65" s="16" t="s">
        <v>25</v>
      </c>
      <c r="B65" s="244"/>
      <c r="C65" s="26">
        <f>SUM(C61:C64)</f>
        <v>19.5</v>
      </c>
      <c r="D65" s="26">
        <f>SUM(D61:D64)</f>
        <v>10.350000000000001</v>
      </c>
      <c r="E65" s="26">
        <f>SUM(E61:E64)</f>
        <v>76.37</v>
      </c>
      <c r="F65" s="26">
        <f>SUM(F61:F64)</f>
        <v>485.5</v>
      </c>
      <c r="G65" s="244"/>
      <c r="H65" s="19"/>
    </row>
    <row r="66" spans="1:8" x14ac:dyDescent="0.25">
      <c r="A66" s="302" t="s">
        <v>26</v>
      </c>
      <c r="B66" s="303"/>
      <c r="C66" s="313"/>
      <c r="D66" s="313"/>
      <c r="E66" s="313"/>
      <c r="F66" s="313"/>
      <c r="G66" s="303"/>
      <c r="H66" s="304"/>
    </row>
    <row r="67" spans="1:8" s="256" customFormat="1" ht="14.25" customHeight="1" x14ac:dyDescent="0.2">
      <c r="A67" s="252" t="s">
        <v>249</v>
      </c>
      <c r="B67" s="257" t="s">
        <v>28</v>
      </c>
      <c r="C67" s="254">
        <v>1.47</v>
      </c>
      <c r="D67" s="254">
        <v>5.44</v>
      </c>
      <c r="E67" s="254">
        <v>10.85</v>
      </c>
      <c r="F67" s="254">
        <v>99.79</v>
      </c>
      <c r="G67" s="258" t="s">
        <v>250</v>
      </c>
      <c r="H67" s="260" t="s">
        <v>251</v>
      </c>
    </row>
    <row r="68" spans="1:8" x14ac:dyDescent="0.25">
      <c r="A68" s="4" t="s">
        <v>244</v>
      </c>
      <c r="B68" s="29">
        <v>90</v>
      </c>
      <c r="C68" s="6">
        <v>10.4</v>
      </c>
      <c r="D68" s="6">
        <v>12.6</v>
      </c>
      <c r="E68" s="6">
        <v>9.06</v>
      </c>
      <c r="F68" s="6">
        <v>207.09</v>
      </c>
      <c r="G68" s="10" t="s">
        <v>245</v>
      </c>
      <c r="H68" s="4" t="s">
        <v>246</v>
      </c>
    </row>
    <row r="69" spans="1:8" x14ac:dyDescent="0.25">
      <c r="A69" s="8" t="s">
        <v>97</v>
      </c>
      <c r="B69" s="15">
        <v>150</v>
      </c>
      <c r="C69" s="57">
        <v>3.06</v>
      </c>
      <c r="D69" s="57">
        <v>4.8</v>
      </c>
      <c r="E69" s="57">
        <v>20.440000000000001</v>
      </c>
      <c r="F69" s="57">
        <v>137.25</v>
      </c>
      <c r="G69" s="15">
        <v>312</v>
      </c>
      <c r="H69" s="8" t="s">
        <v>98</v>
      </c>
    </row>
    <row r="70" spans="1:8" ht="13.5" customHeight="1" x14ac:dyDescent="0.25">
      <c r="A70" s="14" t="s">
        <v>99</v>
      </c>
      <c r="B70" s="243">
        <v>30</v>
      </c>
      <c r="C70" s="6">
        <v>0.54</v>
      </c>
      <c r="D70" s="6">
        <v>0.03</v>
      </c>
      <c r="E70" s="6">
        <v>0.9</v>
      </c>
      <c r="F70" s="6">
        <v>6.9</v>
      </c>
      <c r="G70" s="243" t="s">
        <v>100</v>
      </c>
      <c r="H70" s="8" t="s">
        <v>101</v>
      </c>
    </row>
    <row r="71" spans="1:8" x14ac:dyDescent="0.25">
      <c r="A71" s="4" t="s">
        <v>102</v>
      </c>
      <c r="B71" s="12">
        <v>200</v>
      </c>
      <c r="C71" s="226">
        <v>0.33</v>
      </c>
      <c r="D71" s="226">
        <v>0</v>
      </c>
      <c r="E71" s="226">
        <v>22.78</v>
      </c>
      <c r="F71" s="226">
        <v>94.44</v>
      </c>
      <c r="G71" s="10" t="s">
        <v>103</v>
      </c>
      <c r="H71" s="8" t="s">
        <v>104</v>
      </c>
    </row>
    <row r="72" spans="1:8" ht="15" customHeight="1" x14ac:dyDescent="0.25">
      <c r="A72" s="14" t="s">
        <v>42</v>
      </c>
      <c r="B72" s="243">
        <v>40</v>
      </c>
      <c r="C72" s="53">
        <v>2.6</v>
      </c>
      <c r="D72" s="53">
        <v>0.4</v>
      </c>
      <c r="E72" s="53">
        <v>17.2</v>
      </c>
      <c r="F72" s="53">
        <v>85</v>
      </c>
      <c r="G72" s="243" t="s">
        <v>43</v>
      </c>
      <c r="H72" s="4" t="s">
        <v>44</v>
      </c>
    </row>
    <row r="73" spans="1:8" x14ac:dyDescent="0.25">
      <c r="A73" s="14" t="s">
        <v>45</v>
      </c>
      <c r="B73" s="15">
        <v>40</v>
      </c>
      <c r="C73" s="53">
        <v>3.2</v>
      </c>
      <c r="D73" s="53">
        <v>0.4</v>
      </c>
      <c r="E73" s="53">
        <v>20.399999999999999</v>
      </c>
      <c r="F73" s="53">
        <v>100</v>
      </c>
      <c r="G73" s="15" t="s">
        <v>43</v>
      </c>
      <c r="H73" s="8" t="s">
        <v>46</v>
      </c>
    </row>
    <row r="74" spans="1:8" s="20" customFormat="1" x14ac:dyDescent="0.25">
      <c r="A74" s="16" t="s">
        <v>25</v>
      </c>
      <c r="B74" s="244"/>
      <c r="C74" s="26">
        <f>SUM(C67:C73)</f>
        <v>21.6</v>
      </c>
      <c r="D74" s="26">
        <f>SUM(D67:D73)</f>
        <v>23.669999999999998</v>
      </c>
      <c r="E74" s="26">
        <f>SUM(E67:E73)</f>
        <v>101.63</v>
      </c>
      <c r="F74" s="26">
        <f>SUM(F67:F73)</f>
        <v>730.47</v>
      </c>
      <c r="G74" s="244"/>
      <c r="H74" s="19"/>
    </row>
    <row r="75" spans="1:8" s="20" customFormat="1" x14ac:dyDescent="0.25">
      <c r="A75" s="16" t="s">
        <v>47</v>
      </c>
      <c r="B75" s="244"/>
      <c r="C75" s="26">
        <f>C74+C65</f>
        <v>41.1</v>
      </c>
      <c r="D75" s="26">
        <f>D74+D65</f>
        <v>34.019999999999996</v>
      </c>
      <c r="E75" s="26">
        <f>E74+E65</f>
        <v>178</v>
      </c>
      <c r="F75" s="26">
        <f>F74+F65</f>
        <v>1215.97</v>
      </c>
      <c r="G75" s="244"/>
      <c r="H75" s="19"/>
    </row>
    <row r="76" spans="1:8" x14ac:dyDescent="0.25">
      <c r="A76" s="302" t="s">
        <v>105</v>
      </c>
      <c r="B76" s="303"/>
      <c r="C76" s="303"/>
      <c r="D76" s="303"/>
      <c r="E76" s="303"/>
      <c r="F76" s="303"/>
      <c r="G76" s="303"/>
      <c r="H76" s="304"/>
    </row>
    <row r="77" spans="1:8" x14ac:dyDescent="0.25">
      <c r="A77" s="305" t="s">
        <v>2</v>
      </c>
      <c r="B77" s="302" t="s">
        <v>3</v>
      </c>
      <c r="C77" s="303"/>
      <c r="D77" s="303"/>
      <c r="E77" s="303"/>
      <c r="F77" s="303"/>
      <c r="G77" s="307" t="s">
        <v>4</v>
      </c>
      <c r="H77" s="307" t="s">
        <v>5</v>
      </c>
    </row>
    <row r="78" spans="1:8" ht="21.75" customHeight="1" x14ac:dyDescent="0.25">
      <c r="A78" s="306"/>
      <c r="B78" s="2" t="s">
        <v>6</v>
      </c>
      <c r="C78" s="224" t="s">
        <v>7</v>
      </c>
      <c r="D78" s="224" t="s">
        <v>8</v>
      </c>
      <c r="E78" s="224" t="s">
        <v>9</v>
      </c>
      <c r="F78" s="224" t="s">
        <v>10</v>
      </c>
      <c r="G78" s="308"/>
      <c r="H78" s="308"/>
    </row>
    <row r="79" spans="1:8" ht="11.25" customHeight="1" x14ac:dyDescent="0.25">
      <c r="A79" s="309" t="s">
        <v>11</v>
      </c>
      <c r="B79" s="310"/>
      <c r="C79" s="310"/>
      <c r="D79" s="310"/>
      <c r="E79" s="310"/>
      <c r="F79" s="310"/>
      <c r="G79" s="310"/>
      <c r="H79" s="312"/>
    </row>
    <row r="80" spans="1:8" ht="12" customHeight="1" x14ac:dyDescent="0.25">
      <c r="A80" s="8" t="s">
        <v>106</v>
      </c>
      <c r="B80" s="15">
        <v>90</v>
      </c>
      <c r="C80" s="6">
        <v>11.1</v>
      </c>
      <c r="D80" s="6">
        <v>14.26</v>
      </c>
      <c r="E80" s="6">
        <v>10.199999999999999</v>
      </c>
      <c r="F80" s="6">
        <v>215.87</v>
      </c>
      <c r="G80" s="25" t="s">
        <v>107</v>
      </c>
      <c r="H80" s="4" t="s">
        <v>108</v>
      </c>
    </row>
    <row r="81" spans="1:8" s="62" customFormat="1" ht="13.5" customHeight="1" x14ac:dyDescent="0.25">
      <c r="A81" s="8" t="s">
        <v>82</v>
      </c>
      <c r="B81" s="5">
        <v>150</v>
      </c>
      <c r="C81" s="226">
        <v>3.65</v>
      </c>
      <c r="D81" s="226">
        <v>5.37</v>
      </c>
      <c r="E81" s="226">
        <v>36.68</v>
      </c>
      <c r="F81" s="226">
        <v>209.7</v>
      </c>
      <c r="G81" s="61" t="s">
        <v>83</v>
      </c>
      <c r="H81" s="34" t="s">
        <v>109</v>
      </c>
    </row>
    <row r="82" spans="1:8" x14ac:dyDescent="0.25">
      <c r="A82" s="14" t="s">
        <v>45</v>
      </c>
      <c r="B82" s="15">
        <v>40</v>
      </c>
      <c r="C82" s="53">
        <v>3.2</v>
      </c>
      <c r="D82" s="53">
        <v>0.4</v>
      </c>
      <c r="E82" s="53">
        <v>20.399999999999999</v>
      </c>
      <c r="F82" s="53">
        <v>100</v>
      </c>
      <c r="G82" s="15" t="s">
        <v>43</v>
      </c>
      <c r="H82" s="8" t="s">
        <v>46</v>
      </c>
    </row>
    <row r="83" spans="1:8" ht="15" customHeight="1" x14ac:dyDescent="0.25">
      <c r="A83" s="23" t="s">
        <v>54</v>
      </c>
      <c r="B83" s="243" t="s">
        <v>55</v>
      </c>
      <c r="C83" s="53">
        <v>0.13</v>
      </c>
      <c r="D83" s="53">
        <v>0.02</v>
      </c>
      <c r="E83" s="53">
        <v>15.2</v>
      </c>
      <c r="F83" s="53">
        <v>62</v>
      </c>
      <c r="G83" s="12">
        <v>686</v>
      </c>
      <c r="H83" s="47" t="s">
        <v>56</v>
      </c>
    </row>
    <row r="84" spans="1:8" s="20" customFormat="1" x14ac:dyDescent="0.25">
      <c r="A84" s="16" t="s">
        <v>25</v>
      </c>
      <c r="B84" s="244"/>
      <c r="C84" s="26">
        <f>SUM(C80:C83)</f>
        <v>18.079999999999998</v>
      </c>
      <c r="D84" s="26">
        <f>SUM(D80:D83)</f>
        <v>20.049999999999997</v>
      </c>
      <c r="E84" s="26">
        <f>SUM(E80:E83)</f>
        <v>82.48</v>
      </c>
      <c r="F84" s="26">
        <f>SUM(F80:F83)</f>
        <v>587.56999999999994</v>
      </c>
      <c r="G84" s="244"/>
      <c r="H84" s="19"/>
    </row>
    <row r="85" spans="1:8" x14ac:dyDescent="0.25">
      <c r="A85" s="302" t="s">
        <v>26</v>
      </c>
      <c r="B85" s="303"/>
      <c r="C85" s="303"/>
      <c r="D85" s="303"/>
      <c r="E85" s="303"/>
      <c r="F85" s="303"/>
      <c r="G85" s="303"/>
      <c r="H85" s="304"/>
    </row>
    <row r="86" spans="1:8" s="256" customFormat="1" ht="23.25" customHeight="1" x14ac:dyDescent="0.25">
      <c r="A86" s="261" t="s">
        <v>76</v>
      </c>
      <c r="B86" s="262" t="s">
        <v>28</v>
      </c>
      <c r="C86" s="254">
        <v>1.25</v>
      </c>
      <c r="D86" s="254">
        <v>5.4</v>
      </c>
      <c r="E86" s="254">
        <v>6.83</v>
      </c>
      <c r="F86" s="254">
        <v>80.22</v>
      </c>
      <c r="G86" s="254" t="s">
        <v>77</v>
      </c>
      <c r="H86" s="263" t="s">
        <v>78</v>
      </c>
    </row>
    <row r="87" spans="1:8" s="256" customFormat="1" x14ac:dyDescent="0.25">
      <c r="A87" s="264" t="s">
        <v>252</v>
      </c>
      <c r="B87" s="253">
        <v>90</v>
      </c>
      <c r="C87" s="254">
        <v>19.02</v>
      </c>
      <c r="D87" s="254">
        <v>14.26</v>
      </c>
      <c r="E87" s="254">
        <v>5.63</v>
      </c>
      <c r="F87" s="254">
        <v>239.63</v>
      </c>
      <c r="G87" s="265" t="s">
        <v>253</v>
      </c>
      <c r="H87" s="259" t="s">
        <v>254</v>
      </c>
    </row>
    <row r="88" spans="1:8" x14ac:dyDescent="0.25">
      <c r="A88" s="4" t="s">
        <v>116</v>
      </c>
      <c r="B88" s="15">
        <v>150</v>
      </c>
      <c r="C88" s="53">
        <v>5.52</v>
      </c>
      <c r="D88" s="53">
        <v>4.51</v>
      </c>
      <c r="E88" s="53">
        <v>26.45</v>
      </c>
      <c r="F88" s="53">
        <v>168.45</v>
      </c>
      <c r="G88" s="10" t="s">
        <v>35</v>
      </c>
      <c r="H88" s="4" t="s">
        <v>36</v>
      </c>
    </row>
    <row r="89" spans="1:8" x14ac:dyDescent="0.25">
      <c r="A89" s="23" t="s">
        <v>117</v>
      </c>
      <c r="B89" s="12">
        <v>200</v>
      </c>
      <c r="C89" s="52">
        <v>0.6</v>
      </c>
      <c r="D89" s="52">
        <v>0.4</v>
      </c>
      <c r="E89" s="52">
        <v>32.6</v>
      </c>
      <c r="F89" s="52">
        <v>136.4</v>
      </c>
      <c r="G89" s="12">
        <v>389</v>
      </c>
      <c r="H89" s="40" t="s">
        <v>118</v>
      </c>
    </row>
    <row r="90" spans="1:8" ht="15" customHeight="1" x14ac:dyDescent="0.25">
      <c r="A90" s="14" t="s">
        <v>42</v>
      </c>
      <c r="B90" s="243">
        <v>40</v>
      </c>
      <c r="C90" s="53">
        <v>2.6</v>
      </c>
      <c r="D90" s="53">
        <v>0.4</v>
      </c>
      <c r="E90" s="53">
        <v>17.2</v>
      </c>
      <c r="F90" s="53">
        <v>85</v>
      </c>
      <c r="G90" s="243" t="s">
        <v>43</v>
      </c>
      <c r="H90" s="4" t="s">
        <v>44</v>
      </c>
    </row>
    <row r="91" spans="1:8" x14ac:dyDescent="0.25">
      <c r="A91" s="14" t="s">
        <v>45</v>
      </c>
      <c r="B91" s="15">
        <v>40</v>
      </c>
      <c r="C91" s="53">
        <v>3.2</v>
      </c>
      <c r="D91" s="53">
        <v>0.4</v>
      </c>
      <c r="E91" s="53">
        <v>20.399999999999999</v>
      </c>
      <c r="F91" s="53">
        <v>100</v>
      </c>
      <c r="G91" s="15" t="s">
        <v>43</v>
      </c>
      <c r="H91" s="8" t="s">
        <v>46</v>
      </c>
    </row>
    <row r="92" spans="1:8" s="20" customFormat="1" x14ac:dyDescent="0.25">
      <c r="A92" s="16" t="s">
        <v>25</v>
      </c>
      <c r="B92" s="244"/>
      <c r="C92" s="26">
        <f>SUM(C86:C91)</f>
        <v>32.190000000000005</v>
      </c>
      <c r="D92" s="26">
        <f>SUM(D86:D91)</f>
        <v>25.369999999999997</v>
      </c>
      <c r="E92" s="26">
        <f>SUM(E86:E91)</f>
        <v>109.10999999999999</v>
      </c>
      <c r="F92" s="26">
        <f>SUM(F86:F91)</f>
        <v>809.7</v>
      </c>
      <c r="G92" s="244"/>
      <c r="H92" s="19"/>
    </row>
    <row r="93" spans="1:8" s="20" customFormat="1" x14ac:dyDescent="0.25">
      <c r="A93" s="16" t="s">
        <v>47</v>
      </c>
      <c r="B93" s="244"/>
      <c r="C93" s="26">
        <f>C92+C84</f>
        <v>50.27</v>
      </c>
      <c r="D93" s="26">
        <f>D92+D84</f>
        <v>45.419999999999995</v>
      </c>
      <c r="E93" s="26">
        <f>E92+E84</f>
        <v>191.58999999999997</v>
      </c>
      <c r="F93" s="26">
        <f>F92+F84</f>
        <v>1397.27</v>
      </c>
      <c r="G93" s="244"/>
      <c r="H93" s="19"/>
    </row>
    <row r="94" spans="1:8" x14ac:dyDescent="0.25">
      <c r="A94" s="302" t="s">
        <v>119</v>
      </c>
      <c r="B94" s="303"/>
      <c r="C94" s="303"/>
      <c r="D94" s="303"/>
      <c r="E94" s="303"/>
      <c r="F94" s="303"/>
      <c r="G94" s="303"/>
      <c r="H94" s="304"/>
    </row>
    <row r="95" spans="1:8" x14ac:dyDescent="0.25">
      <c r="A95" s="305" t="s">
        <v>2</v>
      </c>
      <c r="B95" s="302" t="s">
        <v>3</v>
      </c>
      <c r="C95" s="303"/>
      <c r="D95" s="303"/>
      <c r="E95" s="303"/>
      <c r="F95" s="303"/>
      <c r="G95" s="307" t="s">
        <v>4</v>
      </c>
      <c r="H95" s="307" t="s">
        <v>5</v>
      </c>
    </row>
    <row r="96" spans="1:8" ht="20.25" customHeight="1" x14ac:dyDescent="0.25">
      <c r="A96" s="306"/>
      <c r="B96" s="2" t="s">
        <v>6</v>
      </c>
      <c r="C96" s="224" t="s">
        <v>120</v>
      </c>
      <c r="D96" s="224" t="s">
        <v>121</v>
      </c>
      <c r="E96" s="224" t="s">
        <v>122</v>
      </c>
      <c r="F96" s="224" t="s">
        <v>10</v>
      </c>
      <c r="G96" s="308"/>
      <c r="H96" s="308"/>
    </row>
    <row r="97" spans="1:8" ht="11.25" customHeight="1" x14ac:dyDescent="0.25">
      <c r="A97" s="309" t="s">
        <v>11</v>
      </c>
      <c r="B97" s="310"/>
      <c r="C97" s="310"/>
      <c r="D97" s="310"/>
      <c r="E97" s="310"/>
      <c r="F97" s="310"/>
      <c r="G97" s="310"/>
      <c r="H97" s="312"/>
    </row>
    <row r="98" spans="1:8" ht="23.25" customHeight="1" x14ac:dyDescent="0.25">
      <c r="A98" s="41" t="s">
        <v>123</v>
      </c>
      <c r="B98" s="243" t="s">
        <v>13</v>
      </c>
      <c r="C98" s="6">
        <v>8.6</v>
      </c>
      <c r="D98" s="6">
        <v>7.46</v>
      </c>
      <c r="E98" s="6">
        <v>44.26</v>
      </c>
      <c r="F98" s="6">
        <v>279</v>
      </c>
      <c r="G98" s="28" t="s">
        <v>124</v>
      </c>
      <c r="H98" s="63" t="s">
        <v>125</v>
      </c>
    </row>
    <row r="99" spans="1:8" ht="12.75" customHeight="1" x14ac:dyDescent="0.25">
      <c r="A99" s="8" t="s">
        <v>126</v>
      </c>
      <c r="B99" s="5">
        <v>75</v>
      </c>
      <c r="C99" s="227">
        <v>9.59</v>
      </c>
      <c r="D99" s="227">
        <f>8.48/60*75</f>
        <v>10.6</v>
      </c>
      <c r="E99" s="227">
        <f>22.58/60*75</f>
        <v>28.224999999999998</v>
      </c>
      <c r="F99" s="227">
        <f>199.8/60*75</f>
        <v>249.75</v>
      </c>
      <c r="G99" s="25" t="s">
        <v>127</v>
      </c>
      <c r="H99" s="4" t="s">
        <v>128</v>
      </c>
    </row>
    <row r="100" spans="1:8" ht="12" customHeight="1" x14ac:dyDescent="0.25">
      <c r="A100" s="23" t="s">
        <v>54</v>
      </c>
      <c r="B100" s="15" t="s">
        <v>55</v>
      </c>
      <c r="C100" s="53">
        <v>0.13</v>
      </c>
      <c r="D100" s="53">
        <v>0.02</v>
      </c>
      <c r="E100" s="53">
        <v>15.2</v>
      </c>
      <c r="F100" s="53">
        <v>62</v>
      </c>
      <c r="G100" s="12">
        <v>686</v>
      </c>
      <c r="H100" s="47" t="s">
        <v>56</v>
      </c>
    </row>
    <row r="101" spans="1:8" s="20" customFormat="1" x14ac:dyDescent="0.25">
      <c r="A101" s="16" t="s">
        <v>25</v>
      </c>
      <c r="B101" s="244"/>
      <c r="C101" s="26">
        <f>SUM(C98:C100)</f>
        <v>18.319999999999997</v>
      </c>
      <c r="D101" s="26">
        <f>SUM(D98:D100)</f>
        <v>18.079999999999998</v>
      </c>
      <c r="E101" s="26">
        <f>SUM(E98:E100)</f>
        <v>87.685000000000002</v>
      </c>
      <c r="F101" s="26">
        <f>SUM(F98:F100)</f>
        <v>590.75</v>
      </c>
      <c r="G101" s="244"/>
      <c r="H101" s="19"/>
    </row>
    <row r="102" spans="1:8" x14ac:dyDescent="0.25">
      <c r="A102" s="302" t="s">
        <v>26</v>
      </c>
      <c r="B102" s="303"/>
      <c r="C102" s="303"/>
      <c r="D102" s="303"/>
      <c r="E102" s="303"/>
      <c r="F102" s="303"/>
      <c r="G102" s="303"/>
      <c r="H102" s="304"/>
    </row>
    <row r="103" spans="1:8" s="256" customFormat="1" x14ac:dyDescent="0.25">
      <c r="A103" s="252" t="s">
        <v>27</v>
      </c>
      <c r="B103" s="262" t="s">
        <v>28</v>
      </c>
      <c r="C103" s="266">
        <v>1.6</v>
      </c>
      <c r="D103" s="266">
        <v>5.3</v>
      </c>
      <c r="E103" s="266">
        <v>8.4</v>
      </c>
      <c r="F103" s="266">
        <v>87.5</v>
      </c>
      <c r="G103" s="254" t="s">
        <v>29</v>
      </c>
      <c r="H103" s="263" t="s">
        <v>30</v>
      </c>
    </row>
    <row r="104" spans="1:8" x14ac:dyDescent="0.25">
      <c r="A104" s="43" t="s">
        <v>132</v>
      </c>
      <c r="B104" s="243">
        <v>90</v>
      </c>
      <c r="C104" s="6">
        <f>13.02*0.9</f>
        <v>11.718</v>
      </c>
      <c r="D104" s="6">
        <f>17.48*0.9</f>
        <v>15.732000000000001</v>
      </c>
      <c r="E104" s="6">
        <f>13.37*0.9</f>
        <v>12.032999999999999</v>
      </c>
      <c r="F104" s="6">
        <f>265*0.9</f>
        <v>238.5</v>
      </c>
      <c r="G104" s="28" t="s">
        <v>133</v>
      </c>
      <c r="H104" s="8" t="s">
        <v>134</v>
      </c>
    </row>
    <row r="105" spans="1:8" x14ac:dyDescent="0.25">
      <c r="A105" s="4" t="s">
        <v>135</v>
      </c>
      <c r="B105" s="29">
        <v>150</v>
      </c>
      <c r="C105" s="6">
        <v>2.6</v>
      </c>
      <c r="D105" s="6">
        <v>11.8</v>
      </c>
      <c r="E105" s="6">
        <v>12.81</v>
      </c>
      <c r="F105" s="6">
        <v>163.5</v>
      </c>
      <c r="G105" s="15">
        <v>541</v>
      </c>
      <c r="H105" s="8" t="s">
        <v>136</v>
      </c>
    </row>
    <row r="106" spans="1:8" x14ac:dyDescent="0.25">
      <c r="A106" s="4" t="s">
        <v>137</v>
      </c>
      <c r="B106" s="15">
        <v>200</v>
      </c>
      <c r="C106" s="57">
        <v>0</v>
      </c>
      <c r="D106" s="57">
        <v>0</v>
      </c>
      <c r="E106" s="57">
        <v>19.97</v>
      </c>
      <c r="F106" s="57">
        <v>76</v>
      </c>
      <c r="G106" s="15" t="s">
        <v>138</v>
      </c>
      <c r="H106" s="8" t="s">
        <v>139</v>
      </c>
    </row>
    <row r="107" spans="1:8" x14ac:dyDescent="0.25">
      <c r="A107" s="14" t="s">
        <v>42</v>
      </c>
      <c r="B107" s="243">
        <v>40</v>
      </c>
      <c r="C107" s="53">
        <v>2.6</v>
      </c>
      <c r="D107" s="53">
        <v>0.4</v>
      </c>
      <c r="E107" s="53">
        <v>17.2</v>
      </c>
      <c r="F107" s="53">
        <v>85</v>
      </c>
      <c r="G107" s="243" t="s">
        <v>43</v>
      </c>
      <c r="H107" s="4" t="s">
        <v>44</v>
      </c>
    </row>
    <row r="108" spans="1:8" x14ac:dyDescent="0.25">
      <c r="A108" s="14" t="s">
        <v>45</v>
      </c>
      <c r="B108" s="15">
        <v>40</v>
      </c>
      <c r="C108" s="53">
        <v>3.2</v>
      </c>
      <c r="D108" s="53">
        <v>0.4</v>
      </c>
      <c r="E108" s="53">
        <v>20.399999999999999</v>
      </c>
      <c r="F108" s="53">
        <v>100</v>
      </c>
      <c r="G108" s="15" t="s">
        <v>43</v>
      </c>
      <c r="H108" s="8" t="s">
        <v>46</v>
      </c>
    </row>
    <row r="109" spans="1:8" s="20" customFormat="1" x14ac:dyDescent="0.25">
      <c r="A109" s="16" t="s">
        <v>25</v>
      </c>
      <c r="B109" s="244"/>
      <c r="C109" s="26">
        <f>SUM(C103:C108)</f>
        <v>21.718</v>
      </c>
      <c r="D109" s="26">
        <f>SUM(D103:D108)</f>
        <v>33.631999999999998</v>
      </c>
      <c r="E109" s="26">
        <f>SUM(E103:E108)</f>
        <v>90.812999999999988</v>
      </c>
      <c r="F109" s="26">
        <f>SUM(F103:F108)</f>
        <v>750.5</v>
      </c>
      <c r="G109" s="244"/>
      <c r="H109" s="19"/>
    </row>
    <row r="110" spans="1:8" s="20" customFormat="1" x14ac:dyDescent="0.25">
      <c r="A110" s="16" t="s">
        <v>47</v>
      </c>
      <c r="B110" s="244"/>
      <c r="C110" s="26">
        <f>C109+C101</f>
        <v>40.037999999999997</v>
      </c>
      <c r="D110" s="26">
        <f>D109+D101</f>
        <v>51.711999999999996</v>
      </c>
      <c r="E110" s="26">
        <f>E109+E101</f>
        <v>178.49799999999999</v>
      </c>
      <c r="F110" s="26">
        <f>F109+F101</f>
        <v>1341.25</v>
      </c>
      <c r="G110" s="244"/>
      <c r="H110" s="19"/>
    </row>
    <row r="111" spans="1:8" ht="13.5" customHeight="1" x14ac:dyDescent="0.25">
      <c r="A111" s="314" t="s">
        <v>140</v>
      </c>
      <c r="B111" s="315"/>
      <c r="C111" s="315"/>
      <c r="D111" s="315"/>
      <c r="E111" s="315"/>
      <c r="F111" s="315"/>
      <c r="G111" s="315"/>
      <c r="H111" s="316"/>
    </row>
    <row r="112" spans="1:8" x14ac:dyDescent="0.25">
      <c r="A112" s="302" t="s">
        <v>1</v>
      </c>
      <c r="B112" s="303"/>
      <c r="C112" s="303"/>
      <c r="D112" s="303"/>
      <c r="E112" s="303"/>
      <c r="F112" s="303"/>
      <c r="G112" s="303"/>
      <c r="H112" s="304"/>
    </row>
    <row r="113" spans="1:8" x14ac:dyDescent="0.25">
      <c r="A113" s="305" t="s">
        <v>2</v>
      </c>
      <c r="B113" s="302" t="s">
        <v>3</v>
      </c>
      <c r="C113" s="303"/>
      <c r="D113" s="303"/>
      <c r="E113" s="303"/>
      <c r="F113" s="303"/>
      <c r="G113" s="307" t="s">
        <v>4</v>
      </c>
      <c r="H113" s="307" t="s">
        <v>5</v>
      </c>
    </row>
    <row r="114" spans="1:8" ht="21.75" customHeight="1" x14ac:dyDescent="0.25">
      <c r="A114" s="306"/>
      <c r="B114" s="2" t="s">
        <v>6</v>
      </c>
      <c r="C114" s="224" t="s">
        <v>7</v>
      </c>
      <c r="D114" s="224" t="s">
        <v>8</v>
      </c>
      <c r="E114" s="224" t="s">
        <v>9</v>
      </c>
      <c r="F114" s="224" t="s">
        <v>10</v>
      </c>
      <c r="G114" s="308"/>
      <c r="H114" s="308"/>
    </row>
    <row r="115" spans="1:8" ht="12" customHeight="1" x14ac:dyDescent="0.25">
      <c r="A115" s="309" t="s">
        <v>11</v>
      </c>
      <c r="B115" s="310"/>
      <c r="C115" s="310"/>
      <c r="D115" s="310"/>
      <c r="E115" s="310"/>
      <c r="F115" s="310"/>
      <c r="G115" s="310"/>
      <c r="H115" s="312"/>
    </row>
    <row r="116" spans="1:8" ht="15" customHeight="1" x14ac:dyDescent="0.25">
      <c r="A116" s="4" t="s">
        <v>141</v>
      </c>
      <c r="B116" s="15">
        <v>100</v>
      </c>
      <c r="C116" s="53">
        <v>12</v>
      </c>
      <c r="D116" s="53">
        <v>22</v>
      </c>
      <c r="E116" s="53">
        <v>0</v>
      </c>
      <c r="F116" s="53">
        <v>246</v>
      </c>
      <c r="G116" s="15" t="s">
        <v>32</v>
      </c>
      <c r="H116" s="4" t="s">
        <v>33</v>
      </c>
    </row>
    <row r="117" spans="1:8" x14ac:dyDescent="0.25">
      <c r="A117" s="4" t="s">
        <v>34</v>
      </c>
      <c r="B117" s="15">
        <v>150</v>
      </c>
      <c r="C117" s="225">
        <v>5.52</v>
      </c>
      <c r="D117" s="225">
        <v>4.51</v>
      </c>
      <c r="E117" s="225">
        <v>26.45</v>
      </c>
      <c r="F117" s="225">
        <v>168.45</v>
      </c>
      <c r="G117" s="10" t="s">
        <v>35</v>
      </c>
      <c r="H117" s="4" t="s">
        <v>36</v>
      </c>
    </row>
    <row r="118" spans="1:8" ht="15" customHeight="1" x14ac:dyDescent="0.25">
      <c r="A118" s="8" t="s">
        <v>22</v>
      </c>
      <c r="B118" s="12" t="s">
        <v>23</v>
      </c>
      <c r="C118" s="57">
        <v>7.0000000000000007E-2</v>
      </c>
      <c r="D118" s="57">
        <v>0.02</v>
      </c>
      <c r="E118" s="57">
        <v>15</v>
      </c>
      <c r="F118" s="57">
        <v>60</v>
      </c>
      <c r="G118" s="12">
        <v>685</v>
      </c>
      <c r="H118" s="34" t="s">
        <v>24</v>
      </c>
    </row>
    <row r="119" spans="1:8" x14ac:dyDescent="0.25">
      <c r="A119" s="14" t="s">
        <v>45</v>
      </c>
      <c r="B119" s="15">
        <v>40</v>
      </c>
      <c r="C119" s="53">
        <v>3.2</v>
      </c>
      <c r="D119" s="53">
        <v>0.4</v>
      </c>
      <c r="E119" s="53">
        <v>20.399999999999999</v>
      </c>
      <c r="F119" s="53">
        <v>100</v>
      </c>
      <c r="G119" s="15" t="s">
        <v>43</v>
      </c>
      <c r="H119" s="8" t="s">
        <v>46</v>
      </c>
    </row>
    <row r="120" spans="1:8" s="20" customFormat="1" x14ac:dyDescent="0.25">
      <c r="A120" s="16" t="s">
        <v>25</v>
      </c>
      <c r="B120" s="244"/>
      <c r="C120" s="26">
        <f>SUM(C116:C119)</f>
        <v>20.79</v>
      </c>
      <c r="D120" s="26">
        <f>SUM(D116:D119)</f>
        <v>26.929999999999996</v>
      </c>
      <c r="E120" s="26">
        <f>SUM(E116:E119)</f>
        <v>61.85</v>
      </c>
      <c r="F120" s="26">
        <f>SUM(F116:F119)</f>
        <v>574.45000000000005</v>
      </c>
      <c r="G120" s="244"/>
      <c r="H120" s="19"/>
    </row>
    <row r="121" spans="1:8" x14ac:dyDescent="0.25">
      <c r="A121" s="302" t="s">
        <v>26</v>
      </c>
      <c r="B121" s="303"/>
      <c r="C121" s="303"/>
      <c r="D121" s="303"/>
      <c r="E121" s="303"/>
      <c r="F121" s="303"/>
      <c r="G121" s="303"/>
      <c r="H121" s="304"/>
    </row>
    <row r="122" spans="1:8" ht="24.75" customHeight="1" x14ac:dyDescent="0.25">
      <c r="A122" s="4" t="s">
        <v>110</v>
      </c>
      <c r="B122" s="36" t="s">
        <v>28</v>
      </c>
      <c r="C122" s="42">
        <v>1.44</v>
      </c>
      <c r="D122" s="42">
        <v>5.34</v>
      </c>
      <c r="E122" s="42">
        <v>9.3800000000000008</v>
      </c>
      <c r="F122" s="42">
        <v>91.98</v>
      </c>
      <c r="G122" s="32" t="s">
        <v>111</v>
      </c>
      <c r="H122" s="38" t="s">
        <v>112</v>
      </c>
    </row>
    <row r="123" spans="1:8" s="256" customFormat="1" x14ac:dyDescent="0.25">
      <c r="A123" s="263" t="s">
        <v>255</v>
      </c>
      <c r="B123" s="262">
        <v>90</v>
      </c>
      <c r="C123" s="254">
        <v>14.9</v>
      </c>
      <c r="D123" s="254">
        <v>11.2</v>
      </c>
      <c r="E123" s="254">
        <v>13.1</v>
      </c>
      <c r="F123" s="254">
        <v>214.2</v>
      </c>
      <c r="G123" s="267" t="s">
        <v>256</v>
      </c>
      <c r="H123" s="263" t="s">
        <v>257</v>
      </c>
    </row>
    <row r="124" spans="1:8" s="269" customFormat="1" ht="13.5" customHeight="1" x14ac:dyDescent="0.25">
      <c r="A124" s="263" t="s">
        <v>82</v>
      </c>
      <c r="B124" s="262">
        <v>150</v>
      </c>
      <c r="C124" s="254">
        <v>3.65</v>
      </c>
      <c r="D124" s="254">
        <v>5.37</v>
      </c>
      <c r="E124" s="254">
        <v>36.68</v>
      </c>
      <c r="F124" s="254">
        <v>209.7</v>
      </c>
      <c r="G124" s="268" t="s">
        <v>83</v>
      </c>
      <c r="H124" s="252" t="s">
        <v>109</v>
      </c>
    </row>
    <row r="125" spans="1:8" x14ac:dyDescent="0.25">
      <c r="A125" s="43" t="s">
        <v>145</v>
      </c>
      <c r="B125" s="243">
        <v>20</v>
      </c>
      <c r="C125" s="226">
        <v>0.16</v>
      </c>
      <c r="D125" s="226">
        <v>0.02</v>
      </c>
      <c r="E125" s="226">
        <v>0.34</v>
      </c>
      <c r="F125" s="226">
        <v>2</v>
      </c>
      <c r="G125" s="231">
        <v>70</v>
      </c>
      <c r="H125" s="8" t="s">
        <v>38</v>
      </c>
    </row>
    <row r="126" spans="1:8" x14ac:dyDescent="0.25">
      <c r="A126" s="23" t="s">
        <v>117</v>
      </c>
      <c r="B126" s="12">
        <v>200</v>
      </c>
      <c r="C126" s="52">
        <v>0.6</v>
      </c>
      <c r="D126" s="52">
        <v>0.4</v>
      </c>
      <c r="E126" s="52">
        <v>32.6</v>
      </c>
      <c r="F126" s="52">
        <v>136.4</v>
      </c>
      <c r="G126" s="12">
        <v>389</v>
      </c>
      <c r="H126" s="40" t="s">
        <v>118</v>
      </c>
    </row>
    <row r="127" spans="1:8" x14ac:dyDescent="0.25">
      <c r="A127" s="14" t="s">
        <v>42</v>
      </c>
      <c r="B127" s="243">
        <v>40</v>
      </c>
      <c r="C127" s="53">
        <v>2.6</v>
      </c>
      <c r="D127" s="53">
        <v>0.4</v>
      </c>
      <c r="E127" s="53">
        <v>17.2</v>
      </c>
      <c r="F127" s="53">
        <v>85</v>
      </c>
      <c r="G127" s="243" t="s">
        <v>43</v>
      </c>
      <c r="H127" s="4" t="s">
        <v>44</v>
      </c>
    </row>
    <row r="128" spans="1:8" x14ac:dyDescent="0.25">
      <c r="A128" s="14" t="s">
        <v>45</v>
      </c>
      <c r="B128" s="15">
        <v>40</v>
      </c>
      <c r="C128" s="53">
        <v>3.2</v>
      </c>
      <c r="D128" s="53">
        <v>0.4</v>
      </c>
      <c r="E128" s="53">
        <v>20.399999999999999</v>
      </c>
      <c r="F128" s="53">
        <v>100</v>
      </c>
      <c r="G128" s="15" t="s">
        <v>43</v>
      </c>
      <c r="H128" s="8" t="s">
        <v>46</v>
      </c>
    </row>
    <row r="129" spans="1:8" s="20" customFormat="1" ht="13.15" customHeight="1" x14ac:dyDescent="0.25">
      <c r="A129" s="16" t="s">
        <v>25</v>
      </c>
      <c r="B129" s="244"/>
      <c r="C129" s="26">
        <f>SUM(C122:C128)</f>
        <v>26.55</v>
      </c>
      <c r="D129" s="26">
        <f>SUM(D122:D128)</f>
        <v>23.129999999999995</v>
      </c>
      <c r="E129" s="26">
        <f>SUM(E122:E128)</f>
        <v>129.69999999999999</v>
      </c>
      <c r="F129" s="26">
        <f>SUM(F122:F128)</f>
        <v>839.28</v>
      </c>
      <c r="G129" s="244"/>
      <c r="H129" s="19"/>
    </row>
    <row r="130" spans="1:8" s="20" customFormat="1" x14ac:dyDescent="0.25">
      <c r="A130" s="16" t="s">
        <v>47</v>
      </c>
      <c r="B130" s="244"/>
      <c r="C130" s="26">
        <f>C129+C120</f>
        <v>47.34</v>
      </c>
      <c r="D130" s="26">
        <f>D129+D120</f>
        <v>50.059999999999988</v>
      </c>
      <c r="E130" s="26">
        <f>E129+E120</f>
        <v>191.54999999999998</v>
      </c>
      <c r="F130" s="26">
        <f>F129+F120</f>
        <v>1413.73</v>
      </c>
      <c r="G130" s="244"/>
      <c r="H130" s="19"/>
    </row>
    <row r="131" spans="1:8" x14ac:dyDescent="0.25">
      <c r="A131" s="302" t="s">
        <v>48</v>
      </c>
      <c r="B131" s="303"/>
      <c r="C131" s="303"/>
      <c r="D131" s="303"/>
      <c r="E131" s="303"/>
      <c r="F131" s="303"/>
      <c r="G131" s="303"/>
      <c r="H131" s="304"/>
    </row>
    <row r="132" spans="1:8" x14ac:dyDescent="0.25">
      <c r="A132" s="305" t="s">
        <v>2</v>
      </c>
      <c r="B132" s="302" t="s">
        <v>3</v>
      </c>
      <c r="C132" s="303"/>
      <c r="D132" s="303"/>
      <c r="E132" s="303"/>
      <c r="F132" s="303"/>
      <c r="G132" s="307" t="s">
        <v>4</v>
      </c>
      <c r="H132" s="307" t="s">
        <v>5</v>
      </c>
    </row>
    <row r="133" spans="1:8" ht="23.25" customHeight="1" x14ac:dyDescent="0.25">
      <c r="A133" s="306"/>
      <c r="B133" s="2" t="s">
        <v>6</v>
      </c>
      <c r="C133" s="224" t="s">
        <v>7</v>
      </c>
      <c r="D133" s="224" t="s">
        <v>8</v>
      </c>
      <c r="E133" s="224" t="s">
        <v>9</v>
      </c>
      <c r="F133" s="224" t="s">
        <v>10</v>
      </c>
      <c r="G133" s="308"/>
      <c r="H133" s="308"/>
    </row>
    <row r="134" spans="1:8" ht="11.25" customHeight="1" x14ac:dyDescent="0.25">
      <c r="A134" s="309" t="s">
        <v>11</v>
      </c>
      <c r="B134" s="310"/>
      <c r="C134" s="311"/>
      <c r="D134" s="311"/>
      <c r="E134" s="311"/>
      <c r="F134" s="311"/>
      <c r="G134" s="310"/>
      <c r="H134" s="312"/>
    </row>
    <row r="135" spans="1:8" x14ac:dyDescent="0.25">
      <c r="A135" s="34" t="s">
        <v>79</v>
      </c>
      <c r="B135" s="15">
        <v>90</v>
      </c>
      <c r="C135" s="6">
        <v>14.7</v>
      </c>
      <c r="D135" s="6">
        <f>12.3*0.9</f>
        <v>11.07</v>
      </c>
      <c r="E135" s="6">
        <v>12.95</v>
      </c>
      <c r="F135" s="6">
        <f>242.41*0.9</f>
        <v>218.16900000000001</v>
      </c>
      <c r="G135" s="243" t="s">
        <v>80</v>
      </c>
      <c r="H135" s="8" t="s">
        <v>81</v>
      </c>
    </row>
    <row r="136" spans="1:8" ht="13.5" customHeight="1" x14ac:dyDescent="0.25">
      <c r="A136" s="14" t="s">
        <v>64</v>
      </c>
      <c r="B136" s="29">
        <v>150</v>
      </c>
      <c r="C136" s="6">
        <v>8.6</v>
      </c>
      <c r="D136" s="6">
        <v>6.09</v>
      </c>
      <c r="E136" s="6">
        <v>38.64</v>
      </c>
      <c r="F136" s="6">
        <v>243.75</v>
      </c>
      <c r="G136" s="12" t="s">
        <v>65</v>
      </c>
      <c r="H136" s="30" t="s">
        <v>66</v>
      </c>
    </row>
    <row r="137" spans="1:8" x14ac:dyDescent="0.25">
      <c r="A137" s="14" t="s">
        <v>45</v>
      </c>
      <c r="B137" s="15">
        <v>40</v>
      </c>
      <c r="C137" s="53">
        <v>3.2</v>
      </c>
      <c r="D137" s="53">
        <v>0.4</v>
      </c>
      <c r="E137" s="53">
        <v>20.399999999999999</v>
      </c>
      <c r="F137" s="53">
        <v>100</v>
      </c>
      <c r="G137" s="15" t="s">
        <v>43</v>
      </c>
      <c r="H137" s="8" t="s">
        <v>46</v>
      </c>
    </row>
    <row r="138" spans="1:8" ht="14.25" customHeight="1" x14ac:dyDescent="0.25">
      <c r="A138" s="23" t="s">
        <v>54</v>
      </c>
      <c r="B138" s="15" t="s">
        <v>55</v>
      </c>
      <c r="C138" s="53">
        <v>0.13</v>
      </c>
      <c r="D138" s="53">
        <v>0.02</v>
      </c>
      <c r="E138" s="53">
        <v>15.2</v>
      </c>
      <c r="F138" s="53">
        <v>62</v>
      </c>
      <c r="G138" s="12">
        <v>686</v>
      </c>
      <c r="H138" s="47" t="s">
        <v>56</v>
      </c>
    </row>
    <row r="139" spans="1:8" s="20" customFormat="1" x14ac:dyDescent="0.25">
      <c r="A139" s="16" t="s">
        <v>25</v>
      </c>
      <c r="B139" s="244"/>
      <c r="C139" s="26">
        <f>SUM(C135:C138)</f>
        <v>26.629999999999995</v>
      </c>
      <c r="D139" s="26">
        <f>SUM(D135:D138)</f>
        <v>17.579999999999998</v>
      </c>
      <c r="E139" s="26">
        <f>SUM(E135:E138)</f>
        <v>87.190000000000012</v>
      </c>
      <c r="F139" s="26">
        <f>SUM(F135:F138)</f>
        <v>623.91899999999998</v>
      </c>
      <c r="G139" s="244"/>
      <c r="H139" s="19"/>
    </row>
    <row r="140" spans="1:8" x14ac:dyDescent="0.25">
      <c r="A140" s="302" t="s">
        <v>26</v>
      </c>
      <c r="B140" s="303"/>
      <c r="C140" s="303"/>
      <c r="D140" s="303"/>
      <c r="E140" s="303"/>
      <c r="F140" s="303"/>
      <c r="G140" s="303"/>
      <c r="H140" s="304"/>
    </row>
    <row r="141" spans="1:8" ht="12.6" customHeight="1" x14ac:dyDescent="0.25">
      <c r="A141" s="4" t="s">
        <v>57</v>
      </c>
      <c r="B141" s="36" t="s">
        <v>58</v>
      </c>
      <c r="C141" s="42">
        <v>1.71</v>
      </c>
      <c r="D141" s="42">
        <v>5.19</v>
      </c>
      <c r="E141" s="42">
        <v>6.89</v>
      </c>
      <c r="F141" s="42">
        <v>81.27</v>
      </c>
      <c r="G141" s="243" t="s">
        <v>59</v>
      </c>
      <c r="H141" s="8" t="s">
        <v>60</v>
      </c>
    </row>
    <row r="142" spans="1:8" ht="12.75" customHeight="1" x14ac:dyDescent="0.25">
      <c r="A142" s="8" t="s">
        <v>49</v>
      </c>
      <c r="B142" s="29">
        <v>90</v>
      </c>
      <c r="C142" s="6">
        <v>11.5</v>
      </c>
      <c r="D142" s="6">
        <v>11.8</v>
      </c>
      <c r="E142" s="6">
        <v>12.3</v>
      </c>
      <c r="F142" s="6">
        <v>201.4</v>
      </c>
      <c r="G142" s="46" t="s">
        <v>50</v>
      </c>
      <c r="H142" s="4" t="s">
        <v>51</v>
      </c>
    </row>
    <row r="143" spans="1:8" ht="12" customHeight="1" x14ac:dyDescent="0.25">
      <c r="A143" s="14" t="s">
        <v>52</v>
      </c>
      <c r="B143" s="29">
        <v>150</v>
      </c>
      <c r="C143" s="6">
        <v>2.86</v>
      </c>
      <c r="D143" s="6">
        <v>4.32</v>
      </c>
      <c r="E143" s="6">
        <v>23.02</v>
      </c>
      <c r="F143" s="6">
        <v>142.4</v>
      </c>
      <c r="G143" s="243">
        <v>310</v>
      </c>
      <c r="H143" s="8" t="s">
        <v>53</v>
      </c>
    </row>
    <row r="144" spans="1:8" ht="14.25" customHeight="1" x14ac:dyDescent="0.25">
      <c r="A144" s="14" t="s">
        <v>99</v>
      </c>
      <c r="B144" s="29">
        <v>30</v>
      </c>
      <c r="C144" s="226">
        <v>0.54</v>
      </c>
      <c r="D144" s="226">
        <v>0.03</v>
      </c>
      <c r="E144" s="226">
        <v>0.9</v>
      </c>
      <c r="F144" s="226">
        <v>6.9</v>
      </c>
      <c r="G144" s="243" t="s">
        <v>100</v>
      </c>
      <c r="H144" s="8" t="s">
        <v>101</v>
      </c>
    </row>
    <row r="145" spans="1:8" ht="14.25" customHeight="1" x14ac:dyDescent="0.25">
      <c r="A145" s="14" t="s">
        <v>67</v>
      </c>
      <c r="B145" s="22">
        <v>200</v>
      </c>
      <c r="C145" s="226">
        <v>0.14000000000000001</v>
      </c>
      <c r="D145" s="226">
        <v>0.11</v>
      </c>
      <c r="E145" s="226">
        <v>21.52</v>
      </c>
      <c r="F145" s="226">
        <v>87.59</v>
      </c>
      <c r="G145" s="15" t="s">
        <v>68</v>
      </c>
      <c r="H145" s="23" t="s">
        <v>69</v>
      </c>
    </row>
    <row r="146" spans="1:8" x14ac:dyDescent="0.25">
      <c r="A146" s="14" t="s">
        <v>42</v>
      </c>
      <c r="B146" s="243">
        <v>40</v>
      </c>
      <c r="C146" s="53">
        <v>2.6</v>
      </c>
      <c r="D146" s="53">
        <v>0.4</v>
      </c>
      <c r="E146" s="53">
        <v>17.2</v>
      </c>
      <c r="F146" s="53">
        <v>85</v>
      </c>
      <c r="G146" s="243" t="s">
        <v>43</v>
      </c>
      <c r="H146" s="4" t="s">
        <v>44</v>
      </c>
    </row>
    <row r="147" spans="1:8" x14ac:dyDescent="0.25">
      <c r="A147" s="14" t="s">
        <v>45</v>
      </c>
      <c r="B147" s="15">
        <v>40</v>
      </c>
      <c r="C147" s="53">
        <v>3.2</v>
      </c>
      <c r="D147" s="53">
        <v>0.4</v>
      </c>
      <c r="E147" s="53">
        <v>20.399999999999999</v>
      </c>
      <c r="F147" s="53">
        <v>100</v>
      </c>
      <c r="G147" s="15" t="s">
        <v>43</v>
      </c>
      <c r="H147" s="8" t="s">
        <v>46</v>
      </c>
    </row>
    <row r="148" spans="1:8" s="20" customFormat="1" x14ac:dyDescent="0.25">
      <c r="A148" s="16" t="s">
        <v>25</v>
      </c>
      <c r="B148" s="244"/>
      <c r="C148" s="26">
        <f>SUM(C141:C147)</f>
        <v>22.55</v>
      </c>
      <c r="D148" s="26">
        <f>SUM(D141:D147)</f>
        <v>22.25</v>
      </c>
      <c r="E148" s="26">
        <f>SUM(E141:E147)</f>
        <v>102.22999999999999</v>
      </c>
      <c r="F148" s="26">
        <f>SUM(F141:F147)</f>
        <v>704.56000000000006</v>
      </c>
      <c r="G148" s="244"/>
      <c r="H148" s="19"/>
    </row>
    <row r="149" spans="1:8" s="20" customFormat="1" x14ac:dyDescent="0.25">
      <c r="A149" s="16" t="s">
        <v>47</v>
      </c>
      <c r="B149" s="244"/>
      <c r="C149" s="26">
        <f>C148+C139</f>
        <v>49.179999999999993</v>
      </c>
      <c r="D149" s="26">
        <f>D148+D139</f>
        <v>39.83</v>
      </c>
      <c r="E149" s="26">
        <f>E148+E139</f>
        <v>189.42000000000002</v>
      </c>
      <c r="F149" s="26">
        <f>F148+F139</f>
        <v>1328.479</v>
      </c>
      <c r="G149" s="244"/>
      <c r="H149" s="19"/>
    </row>
    <row r="150" spans="1:8" x14ac:dyDescent="0.25">
      <c r="A150" s="302" t="s">
        <v>70</v>
      </c>
      <c r="B150" s="303"/>
      <c r="C150" s="303"/>
      <c r="D150" s="303"/>
      <c r="E150" s="303"/>
      <c r="F150" s="303"/>
      <c r="G150" s="303"/>
      <c r="H150" s="304"/>
    </row>
    <row r="151" spans="1:8" x14ac:dyDescent="0.25">
      <c r="A151" s="305" t="s">
        <v>2</v>
      </c>
      <c r="B151" s="302" t="s">
        <v>3</v>
      </c>
      <c r="C151" s="303"/>
      <c r="D151" s="303"/>
      <c r="E151" s="303"/>
      <c r="F151" s="303"/>
      <c r="G151" s="307" t="s">
        <v>4</v>
      </c>
      <c r="H151" s="307" t="s">
        <v>5</v>
      </c>
    </row>
    <row r="152" spans="1:8" ht="22.5" customHeight="1" x14ac:dyDescent="0.25">
      <c r="A152" s="306"/>
      <c r="B152" s="2" t="s">
        <v>6</v>
      </c>
      <c r="C152" s="224" t="s">
        <v>7</v>
      </c>
      <c r="D152" s="224" t="s">
        <v>8</v>
      </c>
      <c r="E152" s="224" t="s">
        <v>9</v>
      </c>
      <c r="F152" s="224" t="s">
        <v>10</v>
      </c>
      <c r="G152" s="308"/>
      <c r="H152" s="308"/>
    </row>
    <row r="153" spans="1:8" ht="13.5" customHeight="1" x14ac:dyDescent="0.25">
      <c r="A153" s="309" t="s">
        <v>11</v>
      </c>
      <c r="B153" s="310"/>
      <c r="C153" s="310"/>
      <c r="D153" s="310"/>
      <c r="E153" s="310"/>
      <c r="F153" s="310"/>
      <c r="G153" s="310"/>
      <c r="H153" s="312"/>
    </row>
    <row r="154" spans="1:8" s="50" customFormat="1" ht="23.25" customHeight="1" x14ac:dyDescent="0.2">
      <c r="A154" s="47" t="s">
        <v>12</v>
      </c>
      <c r="B154" s="29" t="s">
        <v>13</v>
      </c>
      <c r="C154" s="42">
        <v>5.96</v>
      </c>
      <c r="D154" s="42">
        <v>7.25</v>
      </c>
      <c r="E154" s="42">
        <v>42.89</v>
      </c>
      <c r="F154" s="42">
        <v>261</v>
      </c>
      <c r="G154" s="28" t="s">
        <v>14</v>
      </c>
      <c r="H154" s="8" t="s">
        <v>15</v>
      </c>
    </row>
    <row r="155" spans="1:8" x14ac:dyDescent="0.25">
      <c r="A155" s="8" t="s">
        <v>126</v>
      </c>
      <c r="B155" s="5">
        <v>80</v>
      </c>
      <c r="C155" s="45">
        <v>10.199999999999999</v>
      </c>
      <c r="D155" s="45">
        <v>11.3</v>
      </c>
      <c r="E155" s="45">
        <v>30.1</v>
      </c>
      <c r="F155" s="45">
        <v>266.39999999999998</v>
      </c>
      <c r="G155" s="60" t="s">
        <v>146</v>
      </c>
      <c r="H155" s="4" t="s">
        <v>128</v>
      </c>
    </row>
    <row r="156" spans="1:8" ht="12" customHeight="1" x14ac:dyDescent="0.25">
      <c r="A156" s="8" t="s">
        <v>22</v>
      </c>
      <c r="B156" s="12" t="s">
        <v>23</v>
      </c>
      <c r="C156" s="57">
        <v>7.0000000000000007E-2</v>
      </c>
      <c r="D156" s="57">
        <v>0.02</v>
      </c>
      <c r="E156" s="57">
        <v>15</v>
      </c>
      <c r="F156" s="57">
        <v>60</v>
      </c>
      <c r="G156" s="12">
        <v>685</v>
      </c>
      <c r="H156" s="34" t="s">
        <v>24</v>
      </c>
    </row>
    <row r="157" spans="1:8" s="20" customFormat="1" x14ac:dyDescent="0.25">
      <c r="A157" s="16" t="s">
        <v>25</v>
      </c>
      <c r="B157" s="244"/>
      <c r="C157" s="26">
        <f>SUM(C154:C156)</f>
        <v>16.23</v>
      </c>
      <c r="D157" s="26">
        <f>SUM(D154:D156)</f>
        <v>18.57</v>
      </c>
      <c r="E157" s="26">
        <f>SUM(E154:E156)</f>
        <v>87.990000000000009</v>
      </c>
      <c r="F157" s="26">
        <f>SUM(F154:F156)</f>
        <v>587.4</v>
      </c>
      <c r="G157" s="244"/>
      <c r="H157" s="19"/>
    </row>
    <row r="158" spans="1:8" x14ac:dyDescent="0.25">
      <c r="A158" s="302" t="s">
        <v>26</v>
      </c>
      <c r="B158" s="303"/>
      <c r="C158" s="303"/>
      <c r="D158" s="303"/>
      <c r="E158" s="303"/>
      <c r="F158" s="303"/>
      <c r="G158" s="303"/>
      <c r="H158" s="304"/>
    </row>
    <row r="159" spans="1:8" ht="23.25" customHeight="1" x14ac:dyDescent="0.25">
      <c r="A159" s="14" t="s">
        <v>76</v>
      </c>
      <c r="B159" s="5" t="s">
        <v>28</v>
      </c>
      <c r="C159" s="6">
        <v>1.25</v>
      </c>
      <c r="D159" s="6">
        <v>5.4</v>
      </c>
      <c r="E159" s="6">
        <v>6.83</v>
      </c>
      <c r="F159" s="6">
        <v>80.22</v>
      </c>
      <c r="G159" s="243" t="s">
        <v>77</v>
      </c>
      <c r="H159" s="8" t="s">
        <v>78</v>
      </c>
    </row>
    <row r="160" spans="1:8" s="256" customFormat="1" x14ac:dyDescent="0.25">
      <c r="A160" s="264" t="s">
        <v>132</v>
      </c>
      <c r="B160" s="254">
        <v>90</v>
      </c>
      <c r="C160" s="270">
        <f>13.02*0.9</f>
        <v>11.718</v>
      </c>
      <c r="D160" s="270">
        <f>17.48*0.9</f>
        <v>15.732000000000001</v>
      </c>
      <c r="E160" s="270">
        <f>13.37*0.9</f>
        <v>12.032999999999999</v>
      </c>
      <c r="F160" s="254">
        <f>265*0.9</f>
        <v>238.5</v>
      </c>
      <c r="G160" s="271" t="s">
        <v>133</v>
      </c>
      <c r="H160" s="263" t="s">
        <v>134</v>
      </c>
    </row>
    <row r="161" spans="1:8" ht="12" customHeight="1" x14ac:dyDescent="0.25">
      <c r="A161" s="4" t="s">
        <v>150</v>
      </c>
      <c r="B161" s="15">
        <v>150</v>
      </c>
      <c r="C161" s="53">
        <v>5.52</v>
      </c>
      <c r="D161" s="53">
        <v>4.51</v>
      </c>
      <c r="E161" s="53">
        <v>26.45</v>
      </c>
      <c r="F161" s="53">
        <v>168.45</v>
      </c>
      <c r="G161" s="10" t="s">
        <v>35</v>
      </c>
      <c r="H161" s="4" t="s">
        <v>36</v>
      </c>
    </row>
    <row r="162" spans="1:8" ht="12.75" customHeight="1" x14ac:dyDescent="0.25">
      <c r="A162" s="43" t="s">
        <v>145</v>
      </c>
      <c r="B162" s="243">
        <v>20</v>
      </c>
      <c r="C162" s="6">
        <v>0.16</v>
      </c>
      <c r="D162" s="6">
        <v>0.02</v>
      </c>
      <c r="E162" s="6">
        <v>0.34</v>
      </c>
      <c r="F162" s="6">
        <v>2</v>
      </c>
      <c r="G162" s="231">
        <v>70</v>
      </c>
      <c r="H162" s="8" t="s">
        <v>38</v>
      </c>
    </row>
    <row r="163" spans="1:8" ht="14.25" customHeight="1" x14ac:dyDescent="0.25">
      <c r="A163" s="4" t="s">
        <v>137</v>
      </c>
      <c r="B163" s="15">
        <v>200</v>
      </c>
      <c r="C163" s="57">
        <v>0</v>
      </c>
      <c r="D163" s="57">
        <v>0</v>
      </c>
      <c r="E163" s="57">
        <v>19.97</v>
      </c>
      <c r="F163" s="57">
        <v>76</v>
      </c>
      <c r="G163" s="15" t="s">
        <v>138</v>
      </c>
      <c r="H163" s="8" t="s">
        <v>139</v>
      </c>
    </row>
    <row r="164" spans="1:8" x14ac:dyDescent="0.25">
      <c r="A164" s="14" t="s">
        <v>42</v>
      </c>
      <c r="B164" s="243">
        <v>40</v>
      </c>
      <c r="C164" s="53">
        <v>2.6</v>
      </c>
      <c r="D164" s="53">
        <v>0.4</v>
      </c>
      <c r="E164" s="53">
        <v>17.2</v>
      </c>
      <c r="F164" s="53">
        <v>85</v>
      </c>
      <c r="G164" s="243" t="s">
        <v>43</v>
      </c>
      <c r="H164" s="4" t="s">
        <v>44</v>
      </c>
    </row>
    <row r="165" spans="1:8" x14ac:dyDescent="0.25">
      <c r="A165" s="14" t="s">
        <v>45</v>
      </c>
      <c r="B165" s="15">
        <v>40</v>
      </c>
      <c r="C165" s="53">
        <v>3.2</v>
      </c>
      <c r="D165" s="53">
        <v>0.4</v>
      </c>
      <c r="E165" s="53">
        <v>20.399999999999999</v>
      </c>
      <c r="F165" s="53">
        <v>100</v>
      </c>
      <c r="G165" s="15" t="s">
        <v>43</v>
      </c>
      <c r="H165" s="8" t="s">
        <v>46</v>
      </c>
    </row>
    <row r="166" spans="1:8" s="20" customFormat="1" x14ac:dyDescent="0.25">
      <c r="A166" s="16" t="s">
        <v>25</v>
      </c>
      <c r="B166" s="244"/>
      <c r="C166" s="26">
        <f>SUM(C159:C165)</f>
        <v>24.448</v>
      </c>
      <c r="D166" s="26">
        <f>SUM(D159:D165)</f>
        <v>26.462</v>
      </c>
      <c r="E166" s="26">
        <f>SUM(E159:E165)</f>
        <v>103.22300000000001</v>
      </c>
      <c r="F166" s="26">
        <f>SUM(F159:F165)</f>
        <v>750.17000000000007</v>
      </c>
      <c r="G166" s="244"/>
      <c r="H166" s="19"/>
    </row>
    <row r="167" spans="1:8" s="20" customFormat="1" x14ac:dyDescent="0.25">
      <c r="A167" s="16" t="s">
        <v>47</v>
      </c>
      <c r="B167" s="244"/>
      <c r="C167" s="26">
        <f>C166+C157</f>
        <v>40.677999999999997</v>
      </c>
      <c r="D167" s="26">
        <f>D166+D157</f>
        <v>45.031999999999996</v>
      </c>
      <c r="E167" s="26">
        <f>E166+E157</f>
        <v>191.21300000000002</v>
      </c>
      <c r="F167" s="26">
        <f>F166+F157</f>
        <v>1337.5700000000002</v>
      </c>
      <c r="G167" s="244"/>
      <c r="H167" s="19"/>
    </row>
    <row r="168" spans="1:8" x14ac:dyDescent="0.25">
      <c r="A168" s="302" t="s">
        <v>88</v>
      </c>
      <c r="B168" s="303"/>
      <c r="C168" s="303"/>
      <c r="D168" s="303"/>
      <c r="E168" s="303"/>
      <c r="F168" s="303"/>
      <c r="G168" s="303"/>
      <c r="H168" s="304"/>
    </row>
    <row r="169" spans="1:8" x14ac:dyDescent="0.25">
      <c r="A169" s="305" t="s">
        <v>2</v>
      </c>
      <c r="B169" s="302" t="s">
        <v>3</v>
      </c>
      <c r="C169" s="303"/>
      <c r="D169" s="303"/>
      <c r="E169" s="303"/>
      <c r="F169" s="303"/>
      <c r="G169" s="307" t="s">
        <v>4</v>
      </c>
      <c r="H169" s="307" t="s">
        <v>5</v>
      </c>
    </row>
    <row r="170" spans="1:8" ht="22.5" customHeight="1" x14ac:dyDescent="0.25">
      <c r="A170" s="306"/>
      <c r="B170" s="2" t="s">
        <v>6</v>
      </c>
      <c r="C170" s="224" t="s">
        <v>7</v>
      </c>
      <c r="D170" s="224" t="s">
        <v>8</v>
      </c>
      <c r="E170" s="224" t="s">
        <v>9</v>
      </c>
      <c r="F170" s="224" t="s">
        <v>10</v>
      </c>
      <c r="G170" s="308"/>
      <c r="H170" s="308"/>
    </row>
    <row r="171" spans="1:8" ht="13.5" customHeight="1" x14ac:dyDescent="0.25">
      <c r="A171" s="309" t="s">
        <v>11</v>
      </c>
      <c r="B171" s="310"/>
      <c r="C171" s="310"/>
      <c r="D171" s="310"/>
      <c r="E171" s="310"/>
      <c r="F171" s="310"/>
      <c r="G171" s="310"/>
      <c r="H171" s="312"/>
    </row>
    <row r="172" spans="1:8" x14ac:dyDescent="0.25">
      <c r="A172" s="4" t="s">
        <v>244</v>
      </c>
      <c r="B172" s="29">
        <v>90</v>
      </c>
      <c r="C172" s="6">
        <v>10.4</v>
      </c>
      <c r="D172" s="6">
        <v>12.6</v>
      </c>
      <c r="E172" s="6">
        <v>9.06</v>
      </c>
      <c r="F172" s="6">
        <v>207.09</v>
      </c>
      <c r="G172" s="10" t="s">
        <v>245</v>
      </c>
      <c r="H172" s="4" t="s">
        <v>246</v>
      </c>
    </row>
    <row r="173" spans="1:8" x14ac:dyDescent="0.25">
      <c r="A173" s="23" t="s">
        <v>151</v>
      </c>
      <c r="B173" s="15">
        <v>5</v>
      </c>
      <c r="C173" s="53">
        <v>0.04</v>
      </c>
      <c r="D173" s="53">
        <v>3.6</v>
      </c>
      <c r="E173" s="53">
        <v>0.06</v>
      </c>
      <c r="F173" s="53">
        <v>33</v>
      </c>
      <c r="G173" s="25" t="s">
        <v>152</v>
      </c>
      <c r="H173" s="4" t="s">
        <v>153</v>
      </c>
    </row>
    <row r="174" spans="1:8" ht="14.45" customHeight="1" x14ac:dyDescent="0.25">
      <c r="A174" s="8" t="s">
        <v>97</v>
      </c>
      <c r="B174" s="15">
        <v>150</v>
      </c>
      <c r="C174" s="53">
        <v>3.06</v>
      </c>
      <c r="D174" s="53">
        <v>4.8</v>
      </c>
      <c r="E174" s="53">
        <v>20.440000000000001</v>
      </c>
      <c r="F174" s="53">
        <v>137.25</v>
      </c>
      <c r="G174" s="15">
        <v>312</v>
      </c>
      <c r="H174" s="4" t="s">
        <v>98</v>
      </c>
    </row>
    <row r="175" spans="1:8" ht="14.25" customHeight="1" x14ac:dyDescent="0.25">
      <c r="A175" s="23" t="s">
        <v>54</v>
      </c>
      <c r="B175" s="15" t="s">
        <v>55</v>
      </c>
      <c r="C175" s="53">
        <v>0.13</v>
      </c>
      <c r="D175" s="53">
        <v>0.02</v>
      </c>
      <c r="E175" s="53">
        <v>15.2</v>
      </c>
      <c r="F175" s="53">
        <v>62</v>
      </c>
      <c r="G175" s="12">
        <v>686</v>
      </c>
      <c r="H175" s="47" t="s">
        <v>56</v>
      </c>
    </row>
    <row r="176" spans="1:8" x14ac:dyDescent="0.25">
      <c r="A176" s="14" t="s">
        <v>45</v>
      </c>
      <c r="B176" s="15">
        <v>40</v>
      </c>
      <c r="C176" s="53">
        <v>3.2</v>
      </c>
      <c r="D176" s="53">
        <v>0.4</v>
      </c>
      <c r="E176" s="53">
        <v>20.399999999999999</v>
      </c>
      <c r="F176" s="53">
        <v>100</v>
      </c>
      <c r="G176" s="15" t="s">
        <v>43</v>
      </c>
      <c r="H176" s="8" t="s">
        <v>46</v>
      </c>
    </row>
    <row r="177" spans="1:8" s="20" customFormat="1" x14ac:dyDescent="0.25">
      <c r="A177" s="16" t="s">
        <v>25</v>
      </c>
      <c r="B177" s="244"/>
      <c r="C177" s="26">
        <f>SUM(C172:C176)</f>
        <v>16.830000000000002</v>
      </c>
      <c r="D177" s="26">
        <f>SUM(D172:D176)</f>
        <v>21.419999999999998</v>
      </c>
      <c r="E177" s="26">
        <f>SUM(E172:E176)</f>
        <v>65.16</v>
      </c>
      <c r="F177" s="26">
        <f>SUM(F172:F176)</f>
        <v>539.34</v>
      </c>
      <c r="G177" s="244"/>
      <c r="H177" s="19"/>
    </row>
    <row r="178" spans="1:8" x14ac:dyDescent="0.25">
      <c r="A178" s="302" t="s">
        <v>26</v>
      </c>
      <c r="B178" s="303"/>
      <c r="C178" s="303"/>
      <c r="D178" s="303"/>
      <c r="E178" s="303"/>
      <c r="F178" s="303"/>
      <c r="G178" s="303"/>
      <c r="H178" s="304"/>
    </row>
    <row r="179" spans="1:8" s="256" customFormat="1" x14ac:dyDescent="0.25">
      <c r="A179" s="252" t="s">
        <v>27</v>
      </c>
      <c r="B179" s="262" t="s">
        <v>28</v>
      </c>
      <c r="C179" s="266">
        <v>1.6</v>
      </c>
      <c r="D179" s="266">
        <v>5.3</v>
      </c>
      <c r="E179" s="266">
        <v>8.4</v>
      </c>
      <c r="F179" s="266">
        <v>87.5</v>
      </c>
      <c r="G179" s="254" t="s">
        <v>29</v>
      </c>
      <c r="H179" s="263" t="s">
        <v>30</v>
      </c>
    </row>
    <row r="180" spans="1:8" x14ac:dyDescent="0.25">
      <c r="A180" s="47" t="s">
        <v>154</v>
      </c>
      <c r="B180" s="29">
        <v>90</v>
      </c>
      <c r="C180" s="6">
        <v>13.1</v>
      </c>
      <c r="D180" s="6">
        <v>13.9</v>
      </c>
      <c r="E180" s="6">
        <v>12.6</v>
      </c>
      <c r="F180" s="6">
        <v>229</v>
      </c>
      <c r="G180" s="28" t="s">
        <v>155</v>
      </c>
      <c r="H180" s="8" t="s">
        <v>156</v>
      </c>
    </row>
    <row r="181" spans="1:8" x14ac:dyDescent="0.25">
      <c r="A181" s="4" t="s">
        <v>135</v>
      </c>
      <c r="B181" s="29">
        <v>150</v>
      </c>
      <c r="C181" s="226">
        <v>2.6</v>
      </c>
      <c r="D181" s="226">
        <v>11.8</v>
      </c>
      <c r="E181" s="226">
        <v>12.81</v>
      </c>
      <c r="F181" s="226">
        <v>163.5</v>
      </c>
      <c r="G181" s="15">
        <v>541</v>
      </c>
      <c r="H181" s="8" t="s">
        <v>136</v>
      </c>
    </row>
    <row r="182" spans="1:8" x14ac:dyDescent="0.25">
      <c r="A182" s="4" t="s">
        <v>102</v>
      </c>
      <c r="B182" s="12">
        <v>200</v>
      </c>
      <c r="C182" s="226">
        <v>0.33</v>
      </c>
      <c r="D182" s="226">
        <v>0</v>
      </c>
      <c r="E182" s="226">
        <v>22.78</v>
      </c>
      <c r="F182" s="226">
        <v>94.44</v>
      </c>
      <c r="G182" s="10" t="s">
        <v>103</v>
      </c>
      <c r="H182" s="8" t="s">
        <v>104</v>
      </c>
    </row>
    <row r="183" spans="1:8" x14ac:dyDescent="0.25">
      <c r="A183" s="14" t="s">
        <v>42</v>
      </c>
      <c r="B183" s="243">
        <v>40</v>
      </c>
      <c r="C183" s="53">
        <v>2.6</v>
      </c>
      <c r="D183" s="53">
        <v>0.4</v>
      </c>
      <c r="E183" s="53">
        <v>17.2</v>
      </c>
      <c r="F183" s="53">
        <v>85</v>
      </c>
      <c r="G183" s="243" t="s">
        <v>43</v>
      </c>
      <c r="H183" s="4" t="s">
        <v>44</v>
      </c>
    </row>
    <row r="184" spans="1:8" x14ac:dyDescent="0.25">
      <c r="A184" s="14" t="s">
        <v>45</v>
      </c>
      <c r="B184" s="15">
        <v>40</v>
      </c>
      <c r="C184" s="53">
        <v>3.2</v>
      </c>
      <c r="D184" s="53">
        <v>0.4</v>
      </c>
      <c r="E184" s="53">
        <v>20.399999999999999</v>
      </c>
      <c r="F184" s="53">
        <v>100</v>
      </c>
      <c r="G184" s="15" t="s">
        <v>43</v>
      </c>
      <c r="H184" s="8" t="s">
        <v>46</v>
      </c>
    </row>
    <row r="185" spans="1:8" s="20" customFormat="1" x14ac:dyDescent="0.25">
      <c r="A185" s="16" t="s">
        <v>25</v>
      </c>
      <c r="B185" s="244"/>
      <c r="C185" s="26">
        <f>SUM(C179:C184)</f>
        <v>23.43</v>
      </c>
      <c r="D185" s="26">
        <f>SUM(D179:D184)</f>
        <v>31.799999999999997</v>
      </c>
      <c r="E185" s="26">
        <f>SUM(E179:E184)</f>
        <v>94.19</v>
      </c>
      <c r="F185" s="26">
        <f>SUM(F179:F184)</f>
        <v>759.44</v>
      </c>
      <c r="G185" s="244"/>
      <c r="H185" s="19"/>
    </row>
    <row r="186" spans="1:8" s="20" customFormat="1" x14ac:dyDescent="0.25">
      <c r="A186" s="16" t="s">
        <v>47</v>
      </c>
      <c r="B186" s="244"/>
      <c r="C186" s="26">
        <f>C185+C177</f>
        <v>40.260000000000005</v>
      </c>
      <c r="D186" s="26">
        <f>D185+D177</f>
        <v>53.22</v>
      </c>
      <c r="E186" s="26">
        <f>E185+E177</f>
        <v>159.35</v>
      </c>
      <c r="F186" s="26">
        <f>F185+F177</f>
        <v>1298.7800000000002</v>
      </c>
      <c r="G186" s="244"/>
      <c r="H186" s="19"/>
    </row>
    <row r="187" spans="1:8" x14ac:dyDescent="0.25">
      <c r="A187" s="317" t="s">
        <v>105</v>
      </c>
      <c r="B187" s="317"/>
      <c r="C187" s="317"/>
      <c r="D187" s="317"/>
      <c r="E187" s="317"/>
      <c r="F187" s="317"/>
      <c r="G187" s="317"/>
      <c r="H187" s="317"/>
    </row>
    <row r="188" spans="1:8" x14ac:dyDescent="0.25">
      <c r="A188" s="305" t="s">
        <v>2</v>
      </c>
      <c r="B188" s="302" t="s">
        <v>3</v>
      </c>
      <c r="C188" s="303"/>
      <c r="D188" s="303"/>
      <c r="E188" s="303"/>
      <c r="F188" s="303"/>
      <c r="G188" s="307" t="s">
        <v>4</v>
      </c>
      <c r="H188" s="307" t="s">
        <v>5</v>
      </c>
    </row>
    <row r="189" spans="1:8" ht="21" customHeight="1" x14ac:dyDescent="0.25">
      <c r="A189" s="306"/>
      <c r="B189" s="2" t="s">
        <v>6</v>
      </c>
      <c r="C189" s="224" t="s">
        <v>7</v>
      </c>
      <c r="D189" s="224" t="s">
        <v>8</v>
      </c>
      <c r="E189" s="224" t="s">
        <v>9</v>
      </c>
      <c r="F189" s="224" t="s">
        <v>10</v>
      </c>
      <c r="G189" s="308"/>
      <c r="H189" s="308"/>
    </row>
    <row r="190" spans="1:8" ht="12" customHeight="1" x14ac:dyDescent="0.25">
      <c r="A190" s="309" t="s">
        <v>11</v>
      </c>
      <c r="B190" s="310"/>
      <c r="C190" s="311"/>
      <c r="D190" s="311"/>
      <c r="E190" s="311"/>
      <c r="F190" s="311"/>
      <c r="G190" s="310"/>
      <c r="H190" s="312"/>
    </row>
    <row r="191" spans="1:8" ht="11.25" customHeight="1" x14ac:dyDescent="0.25">
      <c r="A191" s="8" t="s">
        <v>157</v>
      </c>
      <c r="B191" s="5">
        <v>120</v>
      </c>
      <c r="C191" s="6">
        <v>16.47</v>
      </c>
      <c r="D191" s="6">
        <v>6.98</v>
      </c>
      <c r="E191" s="6">
        <v>25.12</v>
      </c>
      <c r="F191" s="6">
        <v>233.1</v>
      </c>
      <c r="G191" s="46" t="s">
        <v>158</v>
      </c>
      <c r="H191" s="4" t="s">
        <v>159</v>
      </c>
    </row>
    <row r="192" spans="1:8" x14ac:dyDescent="0.25">
      <c r="A192" s="4" t="s">
        <v>92</v>
      </c>
      <c r="B192" s="126">
        <v>30</v>
      </c>
      <c r="C192" s="57">
        <v>2.16</v>
      </c>
      <c r="D192" s="57">
        <v>2.5499999999999998</v>
      </c>
      <c r="E192" s="57">
        <v>16.649999999999999</v>
      </c>
      <c r="F192" s="57">
        <v>98.4</v>
      </c>
      <c r="G192" s="15" t="s">
        <v>93</v>
      </c>
      <c r="H192" s="4" t="s">
        <v>94</v>
      </c>
    </row>
    <row r="193" spans="1:8" x14ac:dyDescent="0.25">
      <c r="A193" s="4" t="s">
        <v>95</v>
      </c>
      <c r="B193" s="5">
        <v>200</v>
      </c>
      <c r="C193" s="226">
        <v>0.8</v>
      </c>
      <c r="D193" s="226">
        <v>0.8</v>
      </c>
      <c r="E193" s="226">
        <v>19.600000000000001</v>
      </c>
      <c r="F193" s="226">
        <v>94</v>
      </c>
      <c r="G193" s="10">
        <v>338</v>
      </c>
      <c r="H193" s="4" t="s">
        <v>96</v>
      </c>
    </row>
    <row r="194" spans="1:8" ht="12" customHeight="1" x14ac:dyDescent="0.25">
      <c r="A194" s="8" t="s">
        <v>22</v>
      </c>
      <c r="B194" s="12" t="s">
        <v>23</v>
      </c>
      <c r="C194" s="57">
        <v>7.0000000000000007E-2</v>
      </c>
      <c r="D194" s="57">
        <v>0.02</v>
      </c>
      <c r="E194" s="57">
        <v>15</v>
      </c>
      <c r="F194" s="57">
        <v>60</v>
      </c>
      <c r="G194" s="12">
        <v>685</v>
      </c>
      <c r="H194" s="34" t="s">
        <v>24</v>
      </c>
    </row>
    <row r="195" spans="1:8" s="20" customFormat="1" x14ac:dyDescent="0.25">
      <c r="A195" s="16" t="s">
        <v>25</v>
      </c>
      <c r="B195" s="244"/>
      <c r="C195" s="26">
        <f>SUM(C191:C194)</f>
        <v>19.5</v>
      </c>
      <c r="D195" s="26">
        <f>SUM(D191:D194)</f>
        <v>10.350000000000001</v>
      </c>
      <c r="E195" s="26">
        <f>SUM(E191:E194)</f>
        <v>76.37</v>
      </c>
      <c r="F195" s="26">
        <f>SUM(F191:F194)</f>
        <v>485.5</v>
      </c>
      <c r="G195" s="244"/>
      <c r="H195" s="19"/>
    </row>
    <row r="196" spans="1:8" x14ac:dyDescent="0.25">
      <c r="A196" s="302" t="s">
        <v>26</v>
      </c>
      <c r="B196" s="303"/>
      <c r="C196" s="303"/>
      <c r="D196" s="303"/>
      <c r="E196" s="303"/>
      <c r="F196" s="303"/>
      <c r="G196" s="303"/>
      <c r="H196" s="304"/>
    </row>
    <row r="197" spans="1:8" s="256" customFormat="1" ht="15" customHeight="1" x14ac:dyDescent="0.25">
      <c r="A197" s="252" t="s">
        <v>258</v>
      </c>
      <c r="B197" s="257">
        <v>200</v>
      </c>
      <c r="C197" s="254">
        <v>1.62</v>
      </c>
      <c r="D197" s="254">
        <v>2.19</v>
      </c>
      <c r="E197" s="254">
        <v>12.81</v>
      </c>
      <c r="F197" s="254">
        <v>77.13</v>
      </c>
      <c r="G197" s="258" t="s">
        <v>259</v>
      </c>
      <c r="H197" s="263" t="s">
        <v>260</v>
      </c>
    </row>
    <row r="198" spans="1:8" ht="12" customHeight="1" x14ac:dyDescent="0.25">
      <c r="A198" s="8" t="s">
        <v>106</v>
      </c>
      <c r="B198" s="15">
        <v>90</v>
      </c>
      <c r="C198" s="6">
        <v>11.1</v>
      </c>
      <c r="D198" s="6">
        <v>14.26</v>
      </c>
      <c r="E198" s="6">
        <v>10.199999999999999</v>
      </c>
      <c r="F198" s="6">
        <v>215.87</v>
      </c>
      <c r="G198" s="25" t="s">
        <v>107</v>
      </c>
      <c r="H198" s="4" t="s">
        <v>108</v>
      </c>
    </row>
    <row r="199" spans="1:8" ht="15" customHeight="1" x14ac:dyDescent="0.25">
      <c r="A199" s="14" t="s">
        <v>64</v>
      </c>
      <c r="B199" s="29">
        <v>150</v>
      </c>
      <c r="C199" s="6">
        <v>8.6</v>
      </c>
      <c r="D199" s="6">
        <v>6.09</v>
      </c>
      <c r="E199" s="6">
        <v>38.64</v>
      </c>
      <c r="F199" s="6">
        <v>243.75</v>
      </c>
      <c r="G199" s="12" t="s">
        <v>65</v>
      </c>
      <c r="H199" s="30" t="s">
        <v>66</v>
      </c>
    </row>
    <row r="200" spans="1:8" ht="13.5" customHeight="1" x14ac:dyDescent="0.25">
      <c r="A200" s="14" t="s">
        <v>99</v>
      </c>
      <c r="B200" s="29">
        <v>30</v>
      </c>
      <c r="C200" s="6">
        <v>0.54</v>
      </c>
      <c r="D200" s="6">
        <v>0.03</v>
      </c>
      <c r="E200" s="6">
        <v>0.9</v>
      </c>
      <c r="F200" s="6">
        <v>6.9</v>
      </c>
      <c r="G200" s="243" t="s">
        <v>100</v>
      </c>
      <c r="H200" s="8" t="s">
        <v>101</v>
      </c>
    </row>
    <row r="201" spans="1:8" ht="13.5" customHeight="1" x14ac:dyDescent="0.25">
      <c r="A201" s="4" t="s">
        <v>39</v>
      </c>
      <c r="B201" s="12">
        <v>200</v>
      </c>
      <c r="C201" s="226">
        <v>0.15</v>
      </c>
      <c r="D201" s="226">
        <v>0.06</v>
      </c>
      <c r="E201" s="226">
        <v>20.65</v>
      </c>
      <c r="F201" s="226">
        <v>82.9</v>
      </c>
      <c r="G201" s="243" t="s">
        <v>40</v>
      </c>
      <c r="H201" s="8" t="s">
        <v>41</v>
      </c>
    </row>
    <row r="202" spans="1:8" x14ac:dyDescent="0.25">
      <c r="A202" s="14" t="s">
        <v>42</v>
      </c>
      <c r="B202" s="243">
        <v>40</v>
      </c>
      <c r="C202" s="53">
        <v>2.6</v>
      </c>
      <c r="D202" s="53">
        <v>0.4</v>
      </c>
      <c r="E202" s="53">
        <v>17.2</v>
      </c>
      <c r="F202" s="53">
        <v>85</v>
      </c>
      <c r="G202" s="243" t="s">
        <v>43</v>
      </c>
      <c r="H202" s="4" t="s">
        <v>44</v>
      </c>
    </row>
    <row r="203" spans="1:8" x14ac:dyDescent="0.25">
      <c r="A203" s="14" t="s">
        <v>45</v>
      </c>
      <c r="B203" s="15">
        <v>40</v>
      </c>
      <c r="C203" s="53">
        <v>3.2</v>
      </c>
      <c r="D203" s="53">
        <v>0.4</v>
      </c>
      <c r="E203" s="53">
        <v>20.399999999999999</v>
      </c>
      <c r="F203" s="53">
        <v>100</v>
      </c>
      <c r="G203" s="15" t="s">
        <v>43</v>
      </c>
      <c r="H203" s="8" t="s">
        <v>46</v>
      </c>
    </row>
    <row r="204" spans="1:8" s="20" customFormat="1" x14ac:dyDescent="0.25">
      <c r="A204" s="16" t="s">
        <v>25</v>
      </c>
      <c r="B204" s="244"/>
      <c r="C204" s="26">
        <f>SUM(C197:C203)</f>
        <v>27.81</v>
      </c>
      <c r="D204" s="26">
        <f>SUM(D197:D203)</f>
        <v>23.429999999999996</v>
      </c>
      <c r="E204" s="26">
        <f>SUM(E197:E203)</f>
        <v>120.79999999999998</v>
      </c>
      <c r="F204" s="26">
        <f>SUM(F197:F203)</f>
        <v>811.55</v>
      </c>
      <c r="G204" s="244"/>
      <c r="H204" s="19"/>
    </row>
    <row r="205" spans="1:8" s="20" customFormat="1" x14ac:dyDescent="0.25">
      <c r="A205" s="16" t="s">
        <v>47</v>
      </c>
      <c r="B205" s="244"/>
      <c r="C205" s="26">
        <f>C204+C195</f>
        <v>47.31</v>
      </c>
      <c r="D205" s="26">
        <f>D204+D195</f>
        <v>33.78</v>
      </c>
      <c r="E205" s="26">
        <f>E204+E195</f>
        <v>197.17</v>
      </c>
      <c r="F205" s="26">
        <f>F204+F195</f>
        <v>1297.05</v>
      </c>
      <c r="G205" s="244"/>
      <c r="H205" s="19"/>
    </row>
    <row r="206" spans="1:8" x14ac:dyDescent="0.25">
      <c r="A206" s="302" t="s">
        <v>119</v>
      </c>
      <c r="B206" s="303"/>
      <c r="C206" s="303"/>
      <c r="D206" s="303"/>
      <c r="E206" s="303"/>
      <c r="F206" s="303"/>
      <c r="G206" s="303"/>
      <c r="H206" s="304"/>
    </row>
    <row r="207" spans="1:8" x14ac:dyDescent="0.25">
      <c r="A207" s="305" t="s">
        <v>2</v>
      </c>
      <c r="B207" s="302" t="s">
        <v>3</v>
      </c>
      <c r="C207" s="303"/>
      <c r="D207" s="303"/>
      <c r="E207" s="303"/>
      <c r="F207" s="303"/>
      <c r="G207" s="307" t="s">
        <v>4</v>
      </c>
      <c r="H207" s="307" t="s">
        <v>5</v>
      </c>
    </row>
    <row r="208" spans="1:8" ht="21.75" customHeight="1" x14ac:dyDescent="0.25">
      <c r="A208" s="306"/>
      <c r="B208" s="2" t="s">
        <v>6</v>
      </c>
      <c r="C208" s="224" t="s">
        <v>7</v>
      </c>
      <c r="D208" s="224" t="s">
        <v>8</v>
      </c>
      <c r="E208" s="224" t="s">
        <v>9</v>
      </c>
      <c r="F208" s="224" t="s">
        <v>10</v>
      </c>
      <c r="G208" s="308"/>
      <c r="H208" s="308"/>
    </row>
    <row r="209" spans="1:8" ht="11.25" customHeight="1" x14ac:dyDescent="0.25">
      <c r="A209" s="309" t="s">
        <v>11</v>
      </c>
      <c r="B209" s="310"/>
      <c r="C209" s="310"/>
      <c r="D209" s="310"/>
      <c r="E209" s="310"/>
      <c r="F209" s="310"/>
      <c r="G209" s="310"/>
      <c r="H209" s="312"/>
    </row>
    <row r="210" spans="1:8" ht="23.25" customHeight="1" x14ac:dyDescent="0.25">
      <c r="A210" s="41" t="s">
        <v>123</v>
      </c>
      <c r="B210" s="243" t="s">
        <v>13</v>
      </c>
      <c r="C210" s="6">
        <v>8.6</v>
      </c>
      <c r="D210" s="6">
        <v>7.46</v>
      </c>
      <c r="E210" s="6">
        <v>44.26</v>
      </c>
      <c r="F210" s="6">
        <v>279</v>
      </c>
      <c r="G210" s="28" t="s">
        <v>124</v>
      </c>
      <c r="H210" s="63" t="s">
        <v>125</v>
      </c>
    </row>
    <row r="211" spans="1:8" ht="13.5" customHeight="1" x14ac:dyDescent="0.25">
      <c r="A211" s="51" t="s">
        <v>16</v>
      </c>
      <c r="B211" s="39">
        <v>20</v>
      </c>
      <c r="C211" s="225">
        <v>4.6399999999999997</v>
      </c>
      <c r="D211" s="225">
        <v>5.9</v>
      </c>
      <c r="E211" s="225">
        <v>0</v>
      </c>
      <c r="F211" s="225">
        <v>72</v>
      </c>
      <c r="G211" s="230" t="s">
        <v>17</v>
      </c>
      <c r="H211" s="51" t="s">
        <v>18</v>
      </c>
    </row>
    <row r="212" spans="1:8" ht="11.25" customHeight="1" x14ac:dyDescent="0.25">
      <c r="A212" s="178" t="s">
        <v>19</v>
      </c>
      <c r="B212" s="29">
        <v>60</v>
      </c>
      <c r="C212" s="243">
        <v>4.2</v>
      </c>
      <c r="D212" s="243">
        <v>3.36</v>
      </c>
      <c r="E212" s="243">
        <v>18.12</v>
      </c>
      <c r="F212" s="243">
        <v>122.88</v>
      </c>
      <c r="G212" s="10" t="s">
        <v>20</v>
      </c>
      <c r="H212" s="4" t="s">
        <v>21</v>
      </c>
    </row>
    <row r="213" spans="1:8" ht="12" customHeight="1" x14ac:dyDescent="0.25">
      <c r="A213" s="8" t="s">
        <v>22</v>
      </c>
      <c r="B213" s="12" t="s">
        <v>23</v>
      </c>
      <c r="C213" s="57">
        <v>7.0000000000000007E-2</v>
      </c>
      <c r="D213" s="57">
        <v>0.02</v>
      </c>
      <c r="E213" s="57">
        <v>15</v>
      </c>
      <c r="F213" s="57">
        <v>60</v>
      </c>
      <c r="G213" s="15">
        <v>685</v>
      </c>
      <c r="H213" s="4" t="s">
        <v>24</v>
      </c>
    </row>
    <row r="214" spans="1:8" s="20" customFormat="1" x14ac:dyDescent="0.25">
      <c r="A214" s="16" t="s">
        <v>25</v>
      </c>
      <c r="B214" s="244"/>
      <c r="C214" s="26">
        <f>SUM(C210:C213)</f>
        <v>17.509999999999998</v>
      </c>
      <c r="D214" s="26">
        <f>SUM(D210:D213)</f>
        <v>16.739999999999998</v>
      </c>
      <c r="E214" s="26">
        <f>SUM(E210:E213)</f>
        <v>77.38</v>
      </c>
      <c r="F214" s="26">
        <f>SUM(F210:F213)</f>
        <v>533.88</v>
      </c>
      <c r="G214" s="244"/>
      <c r="H214" s="19"/>
    </row>
    <row r="215" spans="1:8" x14ac:dyDescent="0.25">
      <c r="A215" s="302" t="s">
        <v>26</v>
      </c>
      <c r="B215" s="303"/>
      <c r="C215" s="303"/>
      <c r="D215" s="303"/>
      <c r="E215" s="303"/>
      <c r="F215" s="303"/>
      <c r="G215" s="303"/>
      <c r="H215" s="304"/>
    </row>
    <row r="216" spans="1:8" s="256" customFormat="1" ht="15" customHeight="1" x14ac:dyDescent="0.25">
      <c r="A216" s="252" t="s">
        <v>241</v>
      </c>
      <c r="B216" s="253">
        <v>200</v>
      </c>
      <c r="C216" s="254">
        <v>4.4000000000000004</v>
      </c>
      <c r="D216" s="254">
        <v>4.2</v>
      </c>
      <c r="E216" s="254">
        <v>13.2</v>
      </c>
      <c r="F216" s="254">
        <v>118.6</v>
      </c>
      <c r="G216" s="255" t="s">
        <v>242</v>
      </c>
      <c r="H216" s="252" t="s">
        <v>243</v>
      </c>
    </row>
    <row r="217" spans="1:8" s="256" customFormat="1" x14ac:dyDescent="0.25">
      <c r="A217" s="264" t="s">
        <v>252</v>
      </c>
      <c r="B217" s="253">
        <v>90</v>
      </c>
      <c r="C217" s="254">
        <v>19.02</v>
      </c>
      <c r="D217" s="254">
        <v>14.26</v>
      </c>
      <c r="E217" s="254">
        <v>5.63</v>
      </c>
      <c r="F217" s="254">
        <v>239.63</v>
      </c>
      <c r="G217" s="265" t="s">
        <v>253</v>
      </c>
      <c r="H217" s="259" t="s">
        <v>254</v>
      </c>
    </row>
    <row r="218" spans="1:8" x14ac:dyDescent="0.25">
      <c r="A218" s="8" t="s">
        <v>82</v>
      </c>
      <c r="B218" s="5">
        <v>150</v>
      </c>
      <c r="C218" s="226">
        <v>3.65</v>
      </c>
      <c r="D218" s="226">
        <v>5.37</v>
      </c>
      <c r="E218" s="226">
        <v>36.68</v>
      </c>
      <c r="F218" s="226">
        <v>209.7</v>
      </c>
      <c r="G218" s="35" t="s">
        <v>83</v>
      </c>
      <c r="H218" s="23" t="s">
        <v>84</v>
      </c>
    </row>
    <row r="219" spans="1:8" x14ac:dyDescent="0.25">
      <c r="A219" s="43" t="s">
        <v>37</v>
      </c>
      <c r="B219" s="243">
        <v>20</v>
      </c>
      <c r="C219" s="6">
        <v>0.16</v>
      </c>
      <c r="D219" s="6">
        <v>0.02</v>
      </c>
      <c r="E219" s="6">
        <v>0.34</v>
      </c>
      <c r="F219" s="6">
        <v>2</v>
      </c>
      <c r="G219" s="231">
        <v>70</v>
      </c>
      <c r="H219" s="8" t="s">
        <v>38</v>
      </c>
    </row>
    <row r="220" spans="1:8" ht="15.75" customHeight="1" x14ac:dyDescent="0.25">
      <c r="A220" s="27" t="s">
        <v>85</v>
      </c>
      <c r="B220" s="10">
        <v>200</v>
      </c>
      <c r="C220" s="227">
        <v>0.76</v>
      </c>
      <c r="D220" s="227">
        <v>0.04</v>
      </c>
      <c r="E220" s="227">
        <v>20.22</v>
      </c>
      <c r="F220" s="227">
        <v>85.51</v>
      </c>
      <c r="G220" s="243" t="s">
        <v>86</v>
      </c>
      <c r="H220" s="8" t="s">
        <v>87</v>
      </c>
    </row>
    <row r="221" spans="1:8" x14ac:dyDescent="0.25">
      <c r="A221" s="14" t="s">
        <v>42</v>
      </c>
      <c r="B221" s="243">
        <v>40</v>
      </c>
      <c r="C221" s="53">
        <v>2.6</v>
      </c>
      <c r="D221" s="53">
        <v>0.4</v>
      </c>
      <c r="E221" s="53">
        <v>17.2</v>
      </c>
      <c r="F221" s="53">
        <v>85</v>
      </c>
      <c r="G221" s="243" t="s">
        <v>43</v>
      </c>
      <c r="H221" s="4" t="s">
        <v>44</v>
      </c>
    </row>
    <row r="222" spans="1:8" x14ac:dyDescent="0.25">
      <c r="A222" s="14" t="s">
        <v>45</v>
      </c>
      <c r="B222" s="15">
        <v>40</v>
      </c>
      <c r="C222" s="53">
        <v>3.2</v>
      </c>
      <c r="D222" s="53">
        <v>0.4</v>
      </c>
      <c r="E222" s="53">
        <v>20.399999999999999</v>
      </c>
      <c r="F222" s="53">
        <v>100</v>
      </c>
      <c r="G222" s="15" t="s">
        <v>43</v>
      </c>
      <c r="H222" s="8" t="s">
        <v>46</v>
      </c>
    </row>
    <row r="223" spans="1:8" s="20" customFormat="1" x14ac:dyDescent="0.25">
      <c r="A223" s="16" t="s">
        <v>25</v>
      </c>
      <c r="B223" s="244"/>
      <c r="C223" s="26">
        <f>SUM(C216:C222)</f>
        <v>33.790000000000006</v>
      </c>
      <c r="D223" s="26">
        <f>SUM(D216:D222)</f>
        <v>24.689999999999998</v>
      </c>
      <c r="E223" s="26">
        <f>SUM(E216:E222)</f>
        <v>113.66999999999999</v>
      </c>
      <c r="F223" s="26">
        <f>SUM(F216:F222)</f>
        <v>840.44</v>
      </c>
      <c r="G223" s="244"/>
      <c r="H223" s="19"/>
    </row>
    <row r="224" spans="1:8" s="20" customFormat="1" x14ac:dyDescent="0.25">
      <c r="A224" s="16" t="s">
        <v>47</v>
      </c>
      <c r="B224" s="244"/>
      <c r="C224" s="26">
        <f>C223+C214</f>
        <v>51.300000000000004</v>
      </c>
      <c r="D224" s="26">
        <f>D223+D214</f>
        <v>41.429999999999993</v>
      </c>
      <c r="E224" s="26">
        <f>E223+E214</f>
        <v>191.04999999999998</v>
      </c>
      <c r="F224" s="26">
        <f>F223+F214</f>
        <v>1374.3200000000002</v>
      </c>
      <c r="G224" s="244"/>
      <c r="H224" s="19"/>
    </row>
    <row r="226" spans="2:7" x14ac:dyDescent="0.25">
      <c r="B226" s="131"/>
      <c r="C226" s="228"/>
      <c r="D226" s="228"/>
      <c r="E226" s="228"/>
      <c r="F226" s="228"/>
      <c r="G226" s="131"/>
    </row>
  </sheetData>
  <mergeCells count="86">
    <mergeCell ref="A209:H209"/>
    <mergeCell ref="A215:H215"/>
    <mergeCell ref="A190:H190"/>
    <mergeCell ref="A196:H196"/>
    <mergeCell ref="A206:H206"/>
    <mergeCell ref="A207:A208"/>
    <mergeCell ref="B207:F207"/>
    <mergeCell ref="G207:G208"/>
    <mergeCell ref="H207:H208"/>
    <mergeCell ref="A171:H171"/>
    <mergeCell ref="A178:H178"/>
    <mergeCell ref="A187:H187"/>
    <mergeCell ref="A188:A189"/>
    <mergeCell ref="B188:F188"/>
    <mergeCell ref="G188:G189"/>
    <mergeCell ref="H188:H189"/>
    <mergeCell ref="A153:H153"/>
    <mergeCell ref="A158:H158"/>
    <mergeCell ref="A168:H168"/>
    <mergeCell ref="A169:A170"/>
    <mergeCell ref="B169:F169"/>
    <mergeCell ref="G169:G170"/>
    <mergeCell ref="H169:H170"/>
    <mergeCell ref="A134:H134"/>
    <mergeCell ref="A140:H140"/>
    <mergeCell ref="A150:H150"/>
    <mergeCell ref="A151:A152"/>
    <mergeCell ref="B151:F151"/>
    <mergeCell ref="G151:G152"/>
    <mergeCell ref="H151:H152"/>
    <mergeCell ref="A115:H115"/>
    <mergeCell ref="A121:H121"/>
    <mergeCell ref="A131:H131"/>
    <mergeCell ref="A132:A133"/>
    <mergeCell ref="B132:F132"/>
    <mergeCell ref="G132:G133"/>
    <mergeCell ref="H132:H133"/>
    <mergeCell ref="A97:H97"/>
    <mergeCell ref="A102:H102"/>
    <mergeCell ref="A111:H111"/>
    <mergeCell ref="A112:H112"/>
    <mergeCell ref="A113:A114"/>
    <mergeCell ref="B113:F113"/>
    <mergeCell ref="G113:G114"/>
    <mergeCell ref="H113:H114"/>
    <mergeCell ref="A79:H79"/>
    <mergeCell ref="A85:H85"/>
    <mergeCell ref="A94:H94"/>
    <mergeCell ref="A95:A96"/>
    <mergeCell ref="B95:F95"/>
    <mergeCell ref="G95:G96"/>
    <mergeCell ref="H95:H96"/>
    <mergeCell ref="A60:H60"/>
    <mergeCell ref="A66:H66"/>
    <mergeCell ref="A76:H76"/>
    <mergeCell ref="A77:A78"/>
    <mergeCell ref="B77:F77"/>
    <mergeCell ref="G77:G78"/>
    <mergeCell ref="H77:H78"/>
    <mergeCell ref="A42:H42"/>
    <mergeCell ref="A47:H47"/>
    <mergeCell ref="A57:H57"/>
    <mergeCell ref="A58:A59"/>
    <mergeCell ref="B58:F58"/>
    <mergeCell ref="G58:G59"/>
    <mergeCell ref="H58:H59"/>
    <mergeCell ref="A24:H24"/>
    <mergeCell ref="A30:H30"/>
    <mergeCell ref="A39:H39"/>
    <mergeCell ref="A40:A41"/>
    <mergeCell ref="B40:F40"/>
    <mergeCell ref="G40:G41"/>
    <mergeCell ref="H40:H41"/>
    <mergeCell ref="A5:H5"/>
    <mergeCell ref="A11:H11"/>
    <mergeCell ref="A21:H21"/>
    <mergeCell ref="A22:A23"/>
    <mergeCell ref="B22:F22"/>
    <mergeCell ref="G22:G23"/>
    <mergeCell ref="H22:H23"/>
    <mergeCell ref="A1:H1"/>
    <mergeCell ref="A2:H2"/>
    <mergeCell ref="A3:A4"/>
    <mergeCell ref="B3:F3"/>
    <mergeCell ref="G3:G4"/>
    <mergeCell ref="H3:H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1-4</vt:lpstr>
      <vt:lpstr>общее</vt:lpstr>
      <vt:lpstr>овз 1-4 1 см</vt:lpstr>
      <vt:lpstr>овз 1-4 2 см</vt:lpstr>
      <vt:lpstr>овз 12+</vt:lpstr>
      <vt:lpstr>соп овз</vt:lpstr>
      <vt:lpstr>мо</vt:lpstr>
      <vt:lpstr>гпд мод</vt:lpstr>
      <vt:lpstr>1-4 20 шк</vt:lpstr>
      <vt:lpstr>общее 20 шк</vt:lpstr>
      <vt:lpstr> овз 1-4 20 шк</vt:lpstr>
      <vt:lpstr>овз12+20 шк</vt:lpstr>
      <vt:lpstr> соп овз 20 шк</vt:lpstr>
      <vt:lpstr> мо 20 шк</vt:lpstr>
      <vt:lpstr>гпд мод 20 шк</vt:lpstr>
      <vt:lpstr>Лист7</vt:lpstr>
      <vt:lpstr>Лист8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cp:lastPrinted>2021-03-30T06:36:16Z</cp:lastPrinted>
  <dcterms:created xsi:type="dcterms:W3CDTF">2015-06-05T18:19:34Z</dcterms:created>
  <dcterms:modified xsi:type="dcterms:W3CDTF">2021-04-02T08:26:10Z</dcterms:modified>
</cp:coreProperties>
</file>